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ms-excel.sheet.macroEnabled.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omments1.xml" ContentType="application/vnd.openxmlformats-officedocument.spreadsheetml.comments+xml"/>
  <Override PartName="/xl/drawings/drawing2.xml" ContentType="application/vnd.openxmlformats-officedocument.drawing+xml"/>
  <Override PartName="/xl/charts/chart1.xml" ContentType="application/vnd.openxmlformats-officedocument.drawingml.chart+xml"/>
  <Override PartName="/xl/theme/themeOverride1.xml" ContentType="application/vnd.openxmlformats-officedocument.themeOverride+xml"/>
  <Override PartName="/xl/drawings/drawing3.xml" ContentType="application/vnd.openxmlformats-officedocument.drawing+xml"/>
  <Override PartName="/xl/ctrlProps/ctrlProp13.xml" ContentType="application/vnd.ms-excel.controlproperties+xml"/>
  <Override PartName="/xl/comments2.xml" ContentType="application/vnd.openxmlformats-officedocument.spreadsheetml.comments+xml"/>
  <Override PartName="/xl/drawings/drawing4.xml" ContentType="application/vnd.openxmlformats-officedocument.drawing+xml"/>
  <Override PartName="/xl/ctrlProps/ctrlProp14.xml" ContentType="application/vnd.ms-excel.controlproperties+xml"/>
  <Override PartName="/xl/comments3.xml" ContentType="application/vnd.openxmlformats-officedocument.spreadsheetml.comments+xml"/>
  <Override PartName="/xl/drawings/drawing5.xml" ContentType="application/vnd.openxmlformats-officedocument.drawing+xml"/>
  <Override PartName="/xl/ctrlProps/ctrlProp15.xml" ContentType="application/vnd.ms-excel.controlproperties+xml"/>
  <Override PartName="/xl/comments4.xml" ContentType="application/vnd.openxmlformats-officedocument.spreadsheetml.comments+xml"/>
  <Override PartName="/xl/drawings/drawing6.xml" ContentType="application/vnd.openxmlformats-officedocument.drawing+xml"/>
  <Override PartName="/xl/ctrlProps/ctrlProp16.xml" ContentType="application/vnd.ms-excel.controlproperties+xml"/>
  <Override PartName="/xl/comments5.xml" ContentType="application/vnd.openxmlformats-officedocument.spreadsheetml.comments+xml"/>
  <Override PartName="/xl/drawings/drawing7.xml" ContentType="application/vnd.openxmlformats-officedocument.drawing+xml"/>
  <Override PartName="/xl/ctrlProps/ctrlProp17.xml" ContentType="application/vnd.ms-excel.controlproperties+xml"/>
  <Override PartName="/xl/comments6.xml" ContentType="application/vnd.openxmlformats-officedocument.spreadsheetml.comments+xml"/>
  <Override PartName="/xl/drawings/drawing8.xml" ContentType="application/vnd.openxmlformats-officedocument.drawing+xml"/>
  <Override PartName="/xl/ctrlProps/ctrlProp18.xml" ContentType="application/vnd.ms-excel.controlproperties+xml"/>
  <Override PartName="/xl/comments7.xml" ContentType="application/vnd.openxmlformats-officedocument.spreadsheetml.comments+xml"/>
  <Override PartName="/xl/drawings/drawing9.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drawings/drawing10.xml" ContentType="application/vnd.openxmlformats-officedocument.drawing+xml"/>
  <Override PartName="/xl/drawings/drawing11.xml" ContentType="application/vnd.openxmlformats-officedocument.drawing+xml"/>
  <Override PartName="/xl/charts/chart2.xml" ContentType="application/vnd.openxmlformats-officedocument.drawingml.chart+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xl/vbaProject.bin" ContentType="application/vnd.ms-office.vbaProject"/>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1929" codeName="{8C4F1C90-05EB-6A55-5F09-09C24B55AC0B}"/>
  <workbookPr codeName="ThisWorkbook" defaultThemeVersion="124226"/>
  <mc:AlternateContent xmlns:mc="http://schemas.openxmlformats.org/markup-compatibility/2006">
    <mc:Choice Requires="x15">
      <x15ac:absPath xmlns:x15ac="http://schemas.microsoft.com/office/spreadsheetml/2010/11/ac" url="https://newdevonccg.sharepoint.com/sites/TeignmouthTeam/Shared Documents/General/Consultation documents/Appendices/"/>
    </mc:Choice>
  </mc:AlternateContent>
  <xr:revisionPtr revIDLastSave="80" documentId="8_{41622FF0-5085-4783-9D06-7A2980E09DC4}" xr6:coauthVersionLast="44" xr6:coauthVersionMax="44" xr10:uidLastSave="{D31AA390-29A8-438C-AE96-7E6FF3801297}"/>
  <bookViews>
    <workbookView xWindow="-120" yWindow="-120" windowWidth="20730" windowHeight="11160" tabRatio="857" firstSheet="1" activeTab="1" xr2:uid="{00000000-000D-0000-FFFF-FFFF00000000}"/>
  </bookViews>
  <sheets>
    <sheet name="Version &amp; Notes" sheetId="16" r:id="rId1"/>
    <sheet name="Menu" sheetId="9" r:id="rId2"/>
    <sheet name="Summary" sheetId="12" r:id="rId3"/>
    <sheet name="Safety" sheetId="2" r:id="rId4"/>
    <sheet name="Effectiveness" sheetId="3" r:id="rId5"/>
    <sheet name="Experience" sheetId="4" r:id="rId6"/>
    <sheet name="System and Other Impacts" sheetId="7" r:id="rId7"/>
    <sheet name="Measurement" sheetId="14" r:id="rId8"/>
    <sheet name="EIA" sheetId="13" r:id="rId9"/>
    <sheet name="Upload Attachments" sheetId="15" r:id="rId10"/>
    <sheet name="Instructions" sheetId="11" r:id="rId11"/>
    <sheet name="Decision Matrix" sheetId="5" r:id="rId12"/>
    <sheet name="QIA Matrix" sheetId="1" r:id="rId13"/>
  </sheets>
  <definedNames>
    <definedName name="_xlnm.Print_Area" localSheetId="11">'Decision Matrix'!$A$4:$L$28</definedName>
    <definedName name="_xlnm.Print_Area" localSheetId="2">Summary!$A$2:$R$34</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I8" i="12" l="1"/>
  <c r="C5" i="3" l="1"/>
  <c r="B5" i="3" l="1"/>
  <c r="AH11" i="5" l="1"/>
  <c r="AH10" i="5"/>
  <c r="AH9" i="5"/>
  <c r="AH8" i="5"/>
  <c r="AH7" i="5"/>
  <c r="AH6" i="5"/>
  <c r="L11" i="7"/>
  <c r="E11" i="7"/>
  <c r="I11" i="7"/>
  <c r="L10" i="7"/>
  <c r="I10" i="7"/>
  <c r="E10" i="7"/>
  <c r="B14" i="7"/>
  <c r="N59" i="13"/>
  <c r="K22" i="12" s="1"/>
  <c r="F23" i="9" l="1"/>
  <c r="BA9" i="5" l="1"/>
  <c r="AZ9" i="5" s="1"/>
  <c r="J14" i="2"/>
  <c r="AZ14" i="5" l="1"/>
  <c r="AZ11" i="5"/>
  <c r="AY15" i="5"/>
  <c r="AY12" i="5"/>
  <c r="AY11" i="5"/>
  <c r="AZ13" i="5"/>
  <c r="AY13" i="5"/>
  <c r="AZ12" i="5"/>
  <c r="AZ15" i="5"/>
  <c r="AY14" i="5"/>
  <c r="D59" i="13"/>
  <c r="F59" i="13"/>
  <c r="E7" i="1"/>
  <c r="I10" i="1"/>
  <c r="B17" i="2"/>
  <c r="J54" i="13" l="1"/>
  <c r="J50" i="13"/>
  <c r="J45" i="13"/>
  <c r="J40" i="13"/>
  <c r="J35" i="13"/>
  <c r="J29" i="13"/>
  <c r="J25" i="13"/>
  <c r="J20" i="13"/>
  <c r="J16" i="13"/>
  <c r="J12" i="13"/>
  <c r="J49" i="13"/>
  <c r="J44" i="13"/>
  <c r="J39" i="13"/>
  <c r="J34" i="13"/>
  <c r="J28" i="13"/>
  <c r="J24" i="13"/>
  <c r="J19" i="13"/>
  <c r="J15" i="13"/>
  <c r="J10" i="13"/>
  <c r="J48" i="13"/>
  <c r="J42" i="13"/>
  <c r="J38" i="13"/>
  <c r="J27" i="13"/>
  <c r="J18" i="13"/>
  <c r="J9" i="13"/>
  <c r="J55" i="13"/>
  <c r="J52" i="13"/>
  <c r="J51" i="13"/>
  <c r="J46" i="13"/>
  <c r="J41" i="13"/>
  <c r="J36" i="13"/>
  <c r="J30" i="13"/>
  <c r="J26" i="13"/>
  <c r="J21" i="13"/>
  <c r="J17" i="13"/>
  <c r="J13" i="13"/>
  <c r="J32" i="13"/>
  <c r="J22" i="13"/>
  <c r="J14" i="13"/>
  <c r="J12" i="2"/>
  <c r="I14" i="7"/>
  <c r="G14" i="1" s="1"/>
  <c r="I14" i="1"/>
  <c r="I7" i="1"/>
  <c r="I9" i="1"/>
  <c r="K26" i="12"/>
  <c r="G7" i="1" l="1"/>
  <c r="G10" i="1"/>
  <c r="G9" i="1"/>
  <c r="C4" i="16"/>
  <c r="M21" i="12" l="1"/>
  <c r="L17" i="5" l="1"/>
  <c r="K17" i="5"/>
  <c r="J17" i="5"/>
  <c r="I17" i="5"/>
  <c r="H17" i="5"/>
  <c r="B5" i="13" l="1"/>
  <c r="C5" i="13"/>
  <c r="K20" i="12"/>
  <c r="D61" i="13" l="1"/>
  <c r="M2" i="12" l="1"/>
  <c r="K30" i="12"/>
  <c r="K28" i="12"/>
  <c r="K24" i="12"/>
  <c r="I5" i="12"/>
  <c r="A17" i="7"/>
  <c r="B17" i="7" s="1"/>
  <c r="B13" i="3"/>
  <c r="B13" i="4"/>
  <c r="M20" i="12"/>
  <c r="K21" i="12" l="1"/>
  <c r="AE14" i="5" l="1"/>
  <c r="AE15" i="5"/>
  <c r="AE13" i="5"/>
  <c r="E14" i="1" l="1"/>
  <c r="M14" i="1" s="1"/>
  <c r="E10" i="1"/>
  <c r="E9" i="1"/>
  <c r="C5" i="7"/>
  <c r="B5" i="7"/>
  <c r="C5" i="4"/>
  <c r="B5" i="4"/>
  <c r="M10" i="1" l="1"/>
  <c r="N11" i="1" s="1"/>
  <c r="M9" i="1"/>
  <c r="M7" i="1"/>
  <c r="N7" i="1" s="1"/>
  <c r="W7" i="1"/>
  <c r="W11" i="1"/>
  <c r="W9" i="1"/>
  <c r="N9" i="1" l="1"/>
  <c r="M12" i="1" s="1"/>
  <c r="K16" i="12" s="1"/>
  <c r="M16" i="12" s="1"/>
  <c r="W13" i="1"/>
  <c r="K18" i="12"/>
  <c r="M18" i="12" s="1"/>
  <c r="M13" i="1"/>
  <c r="K14" i="12" s="1"/>
  <c r="M14" i="12" s="1"/>
  <c r="W15" i="1"/>
  <c r="M15" i="1"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Simon Polak</author>
    <author>polaks</author>
  </authors>
  <commentList>
    <comment ref="D4" authorId="0" shapeId="0" xr:uid="{00000000-0006-0000-0100-000001000000}">
      <text>
        <r>
          <rPr>
            <sz val="12"/>
            <color indexed="81"/>
            <rFont val="Tahoma"/>
            <family val="2"/>
          </rPr>
          <t>Use Ctrl - C to copy text and Ctrl - V to paste text in and out of the text box.</t>
        </r>
      </text>
    </comment>
    <comment ref="D5" authorId="1" shapeId="0" xr:uid="{00000000-0006-0000-0100-000002000000}">
      <text>
        <r>
          <rPr>
            <sz val="11"/>
            <color indexed="81"/>
            <rFont val="Tahoma"/>
            <family val="2"/>
          </rPr>
          <t>Include any partnerships of other organisations directly involved with the change programme.</t>
        </r>
      </text>
    </comment>
    <comment ref="D19" authorId="1" shapeId="0" xr:uid="{00000000-0006-0000-0100-000003000000}">
      <text>
        <r>
          <rPr>
            <b/>
            <sz val="8"/>
            <color indexed="81"/>
            <rFont val="Tahoma"/>
            <family val="2"/>
          </rPr>
          <t>Please indicate whether this is the Initial QIA/EIA or a subsequent Review</t>
        </r>
      </text>
    </comment>
    <comment ref="B28" authorId="1" shapeId="0" xr:uid="{00000000-0006-0000-0100-000004000000}">
      <text>
        <r>
          <rPr>
            <sz val="11"/>
            <color indexed="81"/>
            <rFont val="Tahoma"/>
            <family val="2"/>
          </rPr>
          <t>Use version to add comments and notes from the author and reviewers. This allows tracking of the development of the QEIA.</t>
        </r>
      </text>
    </comment>
    <comment ref="J32" authorId="0" shapeId="0" xr:uid="{00000000-0006-0000-0100-000005000000}">
      <text>
        <r>
          <rPr>
            <sz val="11"/>
            <color indexed="81"/>
            <rFont val="Tahoma"/>
            <family val="2"/>
          </rPr>
          <t xml:space="preserve">Author:
Simon Polak: Deputy Chief Nursing Officer
Contact: simon.polak@nhs.net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polaks</author>
    <author>Simon Polak</author>
  </authors>
  <commentList>
    <comment ref="C4" authorId="0" shapeId="0" xr:uid="{00000000-0006-0000-0300-000001000000}">
      <text>
        <r>
          <rPr>
            <sz val="11"/>
            <color indexed="81"/>
            <rFont val="Tahoma"/>
            <family val="2"/>
          </rPr>
          <t>A full description of the clinical area and the clinical and operational changes that will be applied to the area.</t>
        </r>
      </text>
    </comment>
    <comment ref="C7" authorId="0" shapeId="0" xr:uid="{00000000-0006-0000-0300-000002000000}">
      <text>
        <r>
          <rPr>
            <sz val="11"/>
            <color indexed="81"/>
            <rFont val="Tahoma"/>
            <family val="2"/>
          </rPr>
          <t>For evidence: a narrative description or embedded document may be added here. Any supporting evidence included financial, clinical or numerical analysis may be included.</t>
        </r>
      </text>
    </comment>
    <comment ref="B8" authorId="0" shapeId="0" xr:uid="{00000000-0006-0000-0300-000003000000}">
      <text>
        <r>
          <rPr>
            <b/>
            <sz val="11"/>
            <color indexed="81"/>
            <rFont val="Tahoma"/>
            <family val="2"/>
          </rPr>
          <t>Avoidable Harm to patients:</t>
        </r>
        <r>
          <rPr>
            <sz val="11"/>
            <color indexed="81"/>
            <rFont val="Tahoma"/>
            <family val="2"/>
          </rPr>
          <t xml:space="preserve"> We have considered current guidance, best practice procedures for patient safety and internal mechanisms including Policies / SOPs to assess any potential negative impact for injury / illness requiring moderate intervention, (incident leading to death or irreversable health effects). 
</t>
        </r>
        <r>
          <rPr>
            <b/>
            <sz val="11"/>
            <color indexed="81"/>
            <rFont val="Tahoma"/>
            <family val="2"/>
          </rPr>
          <t>Waiting leading to harm:</t>
        </r>
        <r>
          <rPr>
            <sz val="11"/>
            <color indexed="81"/>
            <rFont val="Tahoma"/>
            <family val="2"/>
          </rPr>
          <t xml:space="preserve"> Considered the treatment rate and attempted to calculate wait for treatment time. We have used a combination of the data available and informed estimations) an estimated measure of the current approach and the proposed change/scheme and are confident of the impact the proposed change/scheme. Where available we have benchmarked (current approach and/or proposed scheme) against similar organisations.
</t>
        </r>
        <r>
          <rPr>
            <b/>
            <sz val="11"/>
            <color indexed="81"/>
            <rFont val="Tahoma"/>
            <family val="2"/>
          </rPr>
          <t>Impact on Safeguarding</t>
        </r>
        <r>
          <rPr>
            <sz val="11"/>
            <color indexed="81"/>
            <rFont val="Tahoma"/>
            <family val="2"/>
          </rPr>
          <t xml:space="preserve">: We have considered current guidance / best practice procedures for ensuring vulnerable patients are safeguarded. The proposed plan is assessed with regard to any changes in the effectiveness of safeguarding (may be evidenced by a change in the level of incidents/ alerts or a number of Serious Case Reviews).
</t>
        </r>
        <r>
          <rPr>
            <b/>
            <sz val="11"/>
            <color indexed="81"/>
            <rFont val="Tahoma"/>
            <family val="2"/>
          </rPr>
          <t>Suitably Qualified and Experienced staff</t>
        </r>
        <r>
          <rPr>
            <sz val="11"/>
            <color indexed="81"/>
            <rFont val="Tahoma"/>
            <family val="2"/>
          </rPr>
          <t xml:space="preserve">: Suitably qualified and experienced staff.  Does the proposal identify training needs/have a clinically approved and appropriate skill mix.
</t>
        </r>
        <r>
          <rPr>
            <b/>
            <sz val="11"/>
            <color indexed="81"/>
            <rFont val="Tahoma"/>
            <family val="2"/>
          </rPr>
          <t>Safe levels of staffing</t>
        </r>
        <r>
          <rPr>
            <sz val="11"/>
            <color indexed="81"/>
            <rFont val="Tahoma"/>
            <family val="2"/>
          </rPr>
          <t>: Will there be negative impacts on staffing levels/barriers to meeting potential?</t>
        </r>
      </text>
    </comment>
    <comment ref="G12" authorId="1" shapeId="0" xr:uid="{00000000-0006-0000-0300-000004000000}">
      <text>
        <r>
          <rPr>
            <sz val="9"/>
            <color indexed="81"/>
            <rFont val="Tahoma"/>
            <family val="2"/>
          </rPr>
          <t xml:space="preserve">Insert the number of patients affected by the change per week. Consider the total number of patients who would receive a service in the week. This may include patients who are seen weekly or who are inpatients. However count them once for each episode or treatment. 
So count the total patient episodes within a given week.
e.g. 
- Inpatient stay 1 patient for a week - 1
- 
This will inform the scoring band automatically.
</t>
        </r>
      </text>
    </comment>
    <comment ref="F14" authorId="1" shapeId="0" xr:uid="{00000000-0006-0000-0300-000005000000}">
      <text>
        <r>
          <rPr>
            <sz val="9"/>
            <color indexed="81"/>
            <rFont val="Tahoma"/>
            <family val="2"/>
          </rPr>
          <t>For how many weeks in a year will the change be in effect. Maximum number is 52.</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polaks</author>
  </authors>
  <commentList>
    <comment ref="C7" authorId="0" shapeId="0" xr:uid="{00000000-0006-0000-0400-000001000000}">
      <text>
        <r>
          <rPr>
            <sz val="11"/>
            <color indexed="81"/>
            <rFont val="Tahoma"/>
            <family val="2"/>
          </rPr>
          <t>For evidence: a narrative description or embedded document may be added here. Any supporting evidence included financial, clinical or numerical analysis may be included.</t>
        </r>
      </text>
    </comment>
    <comment ref="B8" authorId="0" shapeId="0" xr:uid="{00000000-0006-0000-0400-000002000000}">
      <text>
        <r>
          <rPr>
            <b/>
            <sz val="11"/>
            <color indexed="81"/>
            <rFont val="Tahoma"/>
            <family val="2"/>
          </rPr>
          <t>HCAI:</t>
        </r>
        <r>
          <rPr>
            <sz val="11"/>
            <color indexed="81"/>
            <rFont val="Tahoma"/>
            <family val="2"/>
          </rPr>
          <t xml:space="preserve"> We have considered current guidance / processes and best practice relating to HCAI as well as quality monitoring metrics, (hand-washing compliance etc) in order to assess any impact, eg. does not support reduction of risk of HCAI and will increase risk to HCAI to a large number of patients.
</t>
        </r>
        <r>
          <rPr>
            <b/>
            <sz val="11"/>
            <color indexed="81"/>
            <rFont val="Tahoma"/>
            <family val="2"/>
          </rPr>
          <t>NICE:</t>
        </r>
        <r>
          <rPr>
            <sz val="11"/>
            <color indexed="81"/>
            <rFont val="Tahoma"/>
            <family val="2"/>
          </rPr>
          <t xml:space="preserve"> The proposed plan/ service uses NICE Guidance to consider the effectiveness of care and  treatment.
</t>
        </r>
        <r>
          <rPr>
            <b/>
            <sz val="11"/>
            <color indexed="81"/>
            <rFont val="Tahoma"/>
            <family val="2"/>
          </rPr>
          <t>National Evidence:</t>
        </r>
        <r>
          <rPr>
            <sz val="11"/>
            <color indexed="81"/>
            <rFont val="Tahoma"/>
            <family val="2"/>
          </rPr>
          <t xml:space="preserve"> The proposed plan/ service uses evidence based guidelines to consider the effectiveness of care and treatment.
</t>
        </r>
        <r>
          <rPr>
            <b/>
            <sz val="11"/>
            <color indexed="81"/>
            <rFont val="Tahoma"/>
            <family val="2"/>
          </rPr>
          <t>Effect of Health Outcomes:</t>
        </r>
        <r>
          <rPr>
            <sz val="11"/>
            <color indexed="81"/>
            <rFont val="Tahoma"/>
            <family val="2"/>
          </rPr>
          <t xml:space="preserve"> The impact of Health outcomes from the service or plan are considered.
</t>
        </r>
        <r>
          <rPr>
            <b/>
            <sz val="11"/>
            <color indexed="81"/>
            <rFont val="Tahoma"/>
            <family val="2"/>
          </rPr>
          <t>Promotion of self-care:</t>
        </r>
        <r>
          <rPr>
            <sz val="11"/>
            <color indexed="81"/>
            <rFont val="Tahoma"/>
            <family val="2"/>
          </rPr>
          <t xml:space="preserve"> The approach offers significant opportunities to activate patients to self-care  for a significant percentage of the demand (e.g. 80% of the activity could be re-configured as self-care opportunity). The impact of the opportunity to self care is considered.</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polaks</author>
  </authors>
  <commentList>
    <comment ref="C7" authorId="0" shapeId="0" xr:uid="{00000000-0006-0000-0500-000001000000}">
      <text>
        <r>
          <rPr>
            <sz val="11"/>
            <color indexed="81"/>
            <rFont val="Tahoma"/>
            <family val="2"/>
          </rPr>
          <t>For evidence: a narrative description or embedded document may be added here. Any supporting evidence included financial, clinical or numerical analysis may be included.</t>
        </r>
      </text>
    </comment>
    <comment ref="B8" authorId="0" shapeId="0" xr:uid="{00000000-0006-0000-0500-000002000000}">
      <text>
        <r>
          <rPr>
            <b/>
            <sz val="11"/>
            <color indexed="81"/>
            <rFont val="Tahoma"/>
            <family val="2"/>
          </rPr>
          <t>Waiting:</t>
        </r>
        <r>
          <rPr>
            <sz val="11"/>
            <color indexed="81"/>
            <rFont val="Tahoma"/>
            <family val="2"/>
          </rPr>
          <t xml:space="preserve"> Will patients have to wait longer for care? Is there likely negative impact on overall health and well-being?  
</t>
        </r>
        <r>
          <rPr>
            <b/>
            <sz val="11"/>
            <color indexed="81"/>
            <rFont val="Tahoma"/>
            <family val="2"/>
          </rPr>
          <t>Patient Autonomy:</t>
        </r>
        <r>
          <rPr>
            <sz val="11"/>
            <color indexed="81"/>
            <rFont val="Tahoma"/>
            <family val="2"/>
          </rPr>
          <t xml:space="preserve"> Consider the impact the plans / service changes have on the patient's right to make choices about the care they receive.
</t>
        </r>
        <r>
          <rPr>
            <b/>
            <sz val="11"/>
            <color indexed="81"/>
            <rFont val="Tahoma"/>
            <family val="2"/>
          </rPr>
          <t>Dignity, respect &amp; compassion:</t>
        </r>
        <r>
          <rPr>
            <sz val="11"/>
            <color indexed="81"/>
            <rFont val="Tahoma"/>
            <family val="2"/>
          </rPr>
          <t xml:space="preserve"> The plans are considered as to whether the plans lead to a change in the levels of dignity, respect and compassion.
</t>
        </r>
        <r>
          <rPr>
            <b/>
            <sz val="11"/>
            <color indexed="81"/>
            <rFont val="Tahoma"/>
            <family val="2"/>
          </rPr>
          <t>Travel to place of care</t>
        </r>
        <r>
          <rPr>
            <sz val="11"/>
            <color indexed="81"/>
            <rFont val="Tahoma"/>
            <family val="2"/>
          </rPr>
          <t xml:space="preserve">: Will new travel arrangements impact on access to services?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polaks</author>
    <author>Simon Polak</author>
  </authors>
  <commentList>
    <comment ref="C7" authorId="0" shapeId="0" xr:uid="{00000000-0006-0000-0600-000001000000}">
      <text>
        <r>
          <rPr>
            <sz val="11"/>
            <color indexed="81"/>
            <rFont val="Tahoma"/>
            <family val="2"/>
          </rPr>
          <t>For evidence: a narrative description or embedded document may be added here. Any supporting evidence included financial, clinical or numerical analysis may be included.</t>
        </r>
      </text>
    </comment>
    <comment ref="B8" authorId="0" shapeId="0" xr:uid="{00000000-0006-0000-0600-000002000000}">
      <text>
        <r>
          <rPr>
            <b/>
            <sz val="11"/>
            <color indexed="81"/>
            <rFont val="Tahoma"/>
            <family val="2"/>
          </rPr>
          <t>Shared Risk with partner agencies:</t>
        </r>
        <r>
          <rPr>
            <sz val="11"/>
            <color indexed="81"/>
            <rFont val="Tahoma"/>
            <family val="2"/>
          </rPr>
          <t xml:space="preserve"> We have considered the impact of the proposed plan in terms of shared risk and considered whether the plan would require an acceptance of risk / benefits from stakeholders requiring joint actions.
</t>
        </r>
        <r>
          <rPr>
            <b/>
            <sz val="11"/>
            <color indexed="81"/>
            <rFont val="Tahoma"/>
            <family val="2"/>
          </rPr>
          <t>Impact on other partner organisations</t>
        </r>
        <r>
          <rPr>
            <sz val="11"/>
            <color indexed="81"/>
            <rFont val="Tahoma"/>
            <family val="2"/>
          </rPr>
          <t xml:space="preserve">: We have considered the impact of the proposed plan in relation to partner agencies and stakeholders and assessed the impact of provision.
</t>
        </r>
        <r>
          <rPr>
            <b/>
            <sz val="11"/>
            <color indexed="81"/>
            <rFont val="Tahoma"/>
            <family val="2"/>
          </rPr>
          <t>Clarity of accountability &amp; clinical leadership:</t>
        </r>
        <r>
          <rPr>
            <sz val="11"/>
            <color indexed="81"/>
            <rFont val="Tahoma"/>
            <family val="2"/>
          </rPr>
          <t xml:space="preserve"> The proposed plan / service will result in a change to accountability / clinical leadership, we acknowledge that clarity will affected and this may impact patients / staff / service.
</t>
        </r>
        <r>
          <rPr>
            <b/>
            <sz val="11"/>
            <color indexed="81"/>
            <rFont val="Tahoma"/>
            <family val="2"/>
          </rPr>
          <t>Cost effectiveness:</t>
        </r>
        <r>
          <rPr>
            <sz val="11"/>
            <color indexed="81"/>
            <rFont val="Tahoma"/>
            <family val="2"/>
          </rPr>
          <t xml:space="preserve"> We have evaluated cost of service/change against overall outcomes, proposed savings and/or reinvestment, strategic goals  and financial sustainability.
</t>
        </r>
        <r>
          <rPr>
            <b/>
            <sz val="11"/>
            <color indexed="81"/>
            <rFont val="Tahoma"/>
            <family val="2"/>
          </rPr>
          <t>Engagement of staff in design and implementation:</t>
        </r>
        <r>
          <rPr>
            <sz val="11"/>
            <color indexed="81"/>
            <rFont val="Tahoma"/>
            <family val="2"/>
          </rPr>
          <t xml:space="preserve"> Have staff been engaged in designing the service and in implementing it in clinical practice.
</t>
        </r>
        <r>
          <rPr>
            <b/>
            <sz val="11"/>
            <color indexed="81"/>
            <rFont val="Tahoma"/>
            <family val="2"/>
          </rPr>
          <t>Location of service:</t>
        </r>
        <r>
          <rPr>
            <sz val="11"/>
            <color indexed="81"/>
            <rFont val="Tahoma"/>
            <family val="2"/>
          </rPr>
          <t xml:space="preserve"> We have considered the impact of location/change on access to service/travel/additional cost to patients and carers and, if negative, have considered how these might be mitigated.
</t>
        </r>
        <r>
          <rPr>
            <b/>
            <sz val="11"/>
            <color indexed="81"/>
            <rFont val="Tahoma"/>
            <family val="2"/>
          </rPr>
          <t>Environmental consideration:</t>
        </r>
        <r>
          <rPr>
            <sz val="11"/>
            <color indexed="81"/>
            <rFont val="Tahoma"/>
            <family val="2"/>
          </rPr>
          <t xml:space="preserve"> We have measured &amp; recorded our transport and travel options and have calculated the carbon footprint of travel &amp; traffic (staff &amp; patients); supply chain transport emissions etc of the current approach and the proposed change/scheme. We have attempted to calculate our carbon emissions, energy use, waste, water, transport, chemical impacts and biodiversity and have (using a combination of the data available and informed estimations) an estimated measure of the current approach and the proposed change/scheme. Our plans for this scheme have been developed with local strategic partners and other key partners and wherever possible we have leveraged opportunities to minimize cost, maximise benefits and mitigate risk through joint working.
</t>
        </r>
        <r>
          <rPr>
            <b/>
            <sz val="11"/>
            <color indexed="81"/>
            <rFont val="Tahoma"/>
            <family val="2"/>
          </rPr>
          <t>Social Value (social value act 2012) impact</t>
        </r>
        <r>
          <rPr>
            <sz val="11"/>
            <color indexed="81"/>
            <rFont val="Tahoma"/>
            <family val="2"/>
          </rPr>
          <t xml:space="preserve">:We have assessed any changes to service user needs together with current social issues of the relevant community and likelihood for further change in social issues over 1, 3, and 5 years.  We have also assessed whether this proposal would increase social value over these periods.
</t>
        </r>
        <r>
          <rPr>
            <b/>
            <sz val="11"/>
            <color indexed="81"/>
            <rFont val="Tahoma"/>
            <family val="2"/>
          </rPr>
          <t>Visitors and temporary residents &amp; carers:</t>
        </r>
        <r>
          <rPr>
            <sz val="11"/>
            <color indexed="81"/>
            <rFont val="Tahoma"/>
            <family val="2"/>
          </rPr>
          <t xml:space="preserve"> We have considered current policies and  evidence, including the Joint Strategic Needs Assessment (JSNA), public health profiles, NHS Constitution, research and performance data on existing services, specific health, communication and accessibility issues (including translation and Easi-Read requirements) for carers,  criteria for wellbeing, patient surveys, patient feedback, national strategy for equality and health inequalities.
</t>
        </r>
        <r>
          <rPr>
            <b/>
            <sz val="11"/>
            <color indexed="81"/>
            <rFont val="Tahoma"/>
            <family val="2"/>
          </rPr>
          <t>Sufficient change management proposed</t>
        </r>
        <r>
          <rPr>
            <sz val="11"/>
            <color indexed="81"/>
            <rFont val="Tahoma"/>
            <family val="2"/>
          </rPr>
          <t xml:space="preserve">:
</t>
        </r>
        <r>
          <rPr>
            <b/>
            <sz val="11"/>
            <color indexed="81"/>
            <rFont val="Tahoma"/>
            <family val="2"/>
          </rPr>
          <t>Barriers to access:</t>
        </r>
        <r>
          <rPr>
            <sz val="11"/>
            <color indexed="81"/>
            <rFont val="Tahoma"/>
            <family val="2"/>
          </rPr>
          <t xml:space="preserve"> We have considered what barriers to access might arise within the proposal  eg (AIS, proposed disability standard, EDS2 Goal 2.1). </t>
        </r>
        <r>
          <rPr>
            <b/>
            <sz val="11"/>
            <color indexed="81"/>
            <rFont val="Tahoma"/>
            <family val="2"/>
          </rPr>
          <t>Reputation:</t>
        </r>
        <r>
          <rPr>
            <sz val="11"/>
            <color indexed="81"/>
            <rFont val="Tahoma"/>
            <family val="2"/>
          </rPr>
          <t xml:space="preserve">  We have assessed the potential impacts on organisational reputation. Where necessary we have identified where mitigation might be applied.</t>
        </r>
      </text>
    </comment>
    <comment ref="C14" authorId="1" shapeId="0" xr:uid="{00000000-0006-0000-0600-000003000000}">
      <text>
        <r>
          <rPr>
            <sz val="11"/>
            <color indexed="81"/>
            <rFont val="Tahoma"/>
            <family val="2"/>
          </rPr>
          <t>Insert the number of patients affected by the change per week. This will inform the scoring band automatically.</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Simon Polak</author>
    <author>polaks</author>
  </authors>
  <commentList>
    <comment ref="E2" authorId="0" shapeId="0" xr:uid="{00000000-0006-0000-0700-000001000000}">
      <text>
        <r>
          <rPr>
            <sz val="11"/>
            <color indexed="81"/>
            <rFont val="Tahoma"/>
            <family val="2"/>
          </rPr>
          <t>For evidence: a narrative description or embedded document may be added here. Any supporting evidence included financial, clinical or numerical analysis may be included.
Ensure that indicators are focussed on outcomes as well as processes.
Include KPIs, other indicators.
£
LOS
PROMS for acute care
Incidents
Complaints
DATIX incidents</t>
        </r>
      </text>
    </comment>
    <comment ref="B3" authorId="1" shapeId="0" xr:uid="{00000000-0006-0000-0700-000002000000}">
      <text>
        <r>
          <rPr>
            <sz val="11"/>
            <color indexed="81"/>
            <rFont val="Tahoma"/>
            <family val="2"/>
          </rPr>
          <t>For evidence: a narrative description or embedded document may be added here. Any supporting evidence included financial, clinical or numerical analysis may be included.
Include KPIs, other indicators.
£
LOS
PROMS for acute care
Incidents
Complaints
DATIX incidents</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Simon Polak</author>
  </authors>
  <commentList>
    <comment ref="C7" authorId="0" shapeId="0" xr:uid="{00000000-0006-0000-0800-000001000000}">
      <text>
        <r>
          <rPr>
            <sz val="11"/>
            <color indexed="81"/>
            <rFont val="Tahoma"/>
            <family val="2"/>
          </rPr>
          <t>The following suggests groups within the protected groups to prompt consideration.
Consider current policies and  evidence, including the Joint Strategic Needs Assessment (JSNA), public health profiles, NHS Constitution, the Equalities and Human Rights Acts, research and performance data on existing services, specific health, communication and accessibility issues (including translation and Easi-Read requirements),  for specific age groups affected by the proposed change or new service criteria for wellbeing , patient surveys, patient feedback, national strategy for equality and health inequalities.
Consider the current social issues of the relevant community including changes over 1 - 5 years.</t>
        </r>
      </text>
    </comment>
    <comment ref="D7" authorId="0" shapeId="0" xr:uid="{00000000-0006-0000-0800-000002000000}">
      <text>
        <r>
          <rPr>
            <sz val="11"/>
            <color theme="1"/>
            <rFont val="Calibri"/>
            <family val="2"/>
            <scheme val="minor"/>
          </rPr>
          <t>Is this population a current user of the service subject to the change proposal.</t>
        </r>
      </text>
    </comment>
    <comment ref="F7" authorId="0" shapeId="0" xr:uid="{00000000-0006-0000-0800-000003000000}">
      <text>
        <r>
          <rPr>
            <sz val="11"/>
            <color indexed="81"/>
            <rFont val="Tahoma"/>
            <family val="2"/>
          </rPr>
          <t>Consider with evidence the potential impact of the change proposal on each group. Respond indicating a benefit, neutral or adverse impact. Unknown impacts are scored as adverse.</t>
        </r>
      </text>
    </comment>
    <comment ref="H7" authorId="0" shapeId="0" xr:uid="{00000000-0006-0000-0800-000004000000}">
      <text>
        <r>
          <rPr>
            <sz val="11"/>
            <color indexed="81"/>
            <rFont val="Tahoma"/>
            <family val="2"/>
          </rPr>
          <t>Add population number effected by the change likely to impacted.</t>
        </r>
      </text>
    </comment>
    <comment ref="J7" authorId="0" shapeId="0" xr:uid="{00000000-0006-0000-0800-000005000000}">
      <text>
        <r>
          <rPr>
            <sz val="11"/>
            <color indexed="81"/>
            <rFont val="Tahoma"/>
            <family val="2"/>
          </rPr>
          <t>This score is calculated based on the responses given.</t>
        </r>
      </text>
    </comment>
    <comment ref="L7" authorId="0" shapeId="0" xr:uid="{00000000-0006-0000-0800-000006000000}">
      <text>
        <r>
          <rPr>
            <sz val="12"/>
            <color indexed="81"/>
            <rFont val="Tahoma"/>
            <family val="2"/>
          </rPr>
          <t xml:space="preserve">(Please provide documentary evidence of the above, with links to documents as required.)  Outline assessed impact of this proposal. (Why?)  Outline how negative impacts can be effectively modified by mitigation or avoidance (give reasons). </t>
        </r>
      </text>
    </comment>
    <comment ref="C50" authorId="0" shapeId="0" xr:uid="{00000000-0006-0000-0800-000007000000}">
      <text>
        <r>
          <rPr>
            <sz val="11"/>
            <color indexed="81"/>
            <rFont val="Tahoma"/>
            <family val="2"/>
          </rPr>
          <t xml:space="preserve">We have considered the impact of variations in care and the proposed plan/ service will cause a variation in care provision. This is can be evidence with an understanding of local practice and procedure. This variation will affect patient, staff and continuity. </t>
        </r>
      </text>
    </comment>
    <comment ref="C52" authorId="0" shapeId="0" xr:uid="{00000000-0006-0000-0800-000008000000}">
      <text>
        <r>
          <rPr>
            <sz val="12"/>
            <color indexed="81"/>
            <rFont val="Tahoma"/>
            <family val="2"/>
          </rPr>
          <t>The vision for Parity of Esteem is to create a healthcare system which values mental health equally with physical health. This requires an integrated approach to the commissioning of services which address the physical needs of those with mental health problems and address the mental health needs of patients with a physical problem.</t>
        </r>
      </text>
    </comment>
    <comment ref="B54" authorId="0" shapeId="0" xr:uid="{00000000-0006-0000-0800-000009000000}">
      <text>
        <r>
          <rPr>
            <sz val="11"/>
            <color indexed="81"/>
            <rFont val="Tahoma"/>
            <family val="2"/>
          </rPr>
          <t>This relates to how the proposal impacts on health inequalities. The groups are defined by deprivation in relation to the CCG area.
Note that benefits for the least deprived gives rise to an increase in inequality and therefore reverses the scoring to give a negative score</t>
        </r>
      </text>
    </comment>
    <comment ref="B57" authorId="0" shapeId="0" xr:uid="{00000000-0006-0000-0800-00000A000000}">
      <text>
        <r>
          <rPr>
            <sz val="10"/>
            <color indexed="81"/>
            <rFont val="Tahoma"/>
            <family val="2"/>
          </rPr>
          <t>Have Patients, Carers and Staff been engaged or consulted and encouraged to contribute to developing the design/feedback on proposals and on proposed implementation.</t>
        </r>
      </text>
    </comment>
    <comment ref="B65" authorId="0" shapeId="0" xr:uid="{00000000-0006-0000-0800-00000B000000}">
      <text>
        <r>
          <rPr>
            <sz val="9"/>
            <color indexed="81"/>
            <rFont val="Tahoma"/>
            <family val="2"/>
          </rPr>
          <t>Include anything that can be done to improve equality for all those who use services. 
Address any reduction in equality highlighted.
Outline any changes as a result of the EIA and any future planning required.</t>
        </r>
      </text>
    </comment>
  </commentList>
</comments>
</file>

<file path=xl/sharedStrings.xml><?xml version="1.0" encoding="utf-8"?>
<sst xmlns="http://schemas.openxmlformats.org/spreadsheetml/2006/main" count="765" uniqueCount="487">
  <si>
    <t>Safety</t>
  </si>
  <si>
    <t>Experience</t>
  </si>
  <si>
    <t>Weighting</t>
  </si>
  <si>
    <t>Outcome Score</t>
  </si>
  <si>
    <t>Defect (-ve) / Benefit (+ve)</t>
  </si>
  <si>
    <t>No. wks pt affected (max 52)</t>
  </si>
  <si>
    <t>Description</t>
  </si>
  <si>
    <t>Patient Experience</t>
  </si>
  <si>
    <t>A description of the clinical area(s) the change impacts on.</t>
  </si>
  <si>
    <t>Upward facing bars +ve</t>
  </si>
  <si>
    <t>Downward facing bars -ve</t>
  </si>
  <si>
    <t>Click to return to menu</t>
  </si>
  <si>
    <t>Instructions</t>
  </si>
  <si>
    <t>Menu</t>
  </si>
  <si>
    <t>total</t>
  </si>
  <si>
    <t>Review body - threshold for authorisation</t>
  </si>
  <si>
    <t>Effectiveness</t>
  </si>
  <si>
    <t>Catastrophic</t>
  </si>
  <si>
    <t>Major</t>
  </si>
  <si>
    <t>Moderate</t>
  </si>
  <si>
    <t>Minor</t>
  </si>
  <si>
    <t>Negligible</t>
  </si>
  <si>
    <t>Neutral</t>
  </si>
  <si>
    <t>Excellence</t>
  </si>
  <si>
    <t>Negative</t>
  </si>
  <si>
    <t>Positive</t>
  </si>
  <si>
    <t>Minimal injury requiring no/minimal intervention or treatment. 
No time off work</t>
  </si>
  <si>
    <t xml:space="preserve">Minor injury or illness, requiring minor intervention 
Requiring time off work for &gt;3 days 
Increase in length of hospital stay by 1-3 days </t>
  </si>
  <si>
    <t xml:space="preserve">Major injury leading to long-term incapacity/disability 
Requiring time off work for &gt;14 days 
Increase in length of hospital stay by &gt;15 days 
Mismanagement of patient care with long-term effects </t>
  </si>
  <si>
    <t xml:space="preserve">Incident leading  to death 
Multiple permanent injuries or irreversible health effects 
An event which impacts on a large number of patients </t>
  </si>
  <si>
    <t>No effect either positive or negative</t>
  </si>
  <si>
    <t xml:space="preserve">Minimal benefit requiring no/minimal intervention or treatment. </t>
  </si>
  <si>
    <t xml:space="preserve">Minor benefit, requiring minor intervention 
Reduction in length of hospital stay by 1-3 days </t>
  </si>
  <si>
    <t>Moderate benefit  requiring professional intervention 
Reduction in length of hospital stay by 4-15 days</t>
  </si>
  <si>
    <t xml:space="preserve">Moderate injury  requiring professional intervention 
Requiring time off work for 4-14 days 
Increase in length of hospital stay by 4-15 days 
RIDDOR/agency reportable incident </t>
  </si>
  <si>
    <t>Major benefit leading to long-term improvement/reduction in disability 
Reduction in length of hospital stay by &gt;15 days 
Improvement in management of patient care with long-term effects</t>
  </si>
  <si>
    <t xml:space="preserve">Incident leading  to enhanced benefit
Multiple permanent benefit or irreversible positive health effects </t>
  </si>
  <si>
    <t>Treatment or service has significantly reduced effectiveness</t>
  </si>
  <si>
    <t xml:space="preserve">Non-compliance with national standards with significant risk to patients if unresolved </t>
  </si>
  <si>
    <t>Overall treatment suboptimal</t>
  </si>
  <si>
    <t xml:space="preserve">Peripheral element of treatment suboptimal </t>
  </si>
  <si>
    <t xml:space="preserve">Peripheral element of treatment optimal </t>
  </si>
  <si>
    <t>Treatment has significantly improved effectiveness</t>
  </si>
  <si>
    <t>Compliance with national standards with significant benefit to patients</t>
  </si>
  <si>
    <t>Totally acceptable level of effective treatment</t>
  </si>
  <si>
    <t>Overall treatment optimal</t>
  </si>
  <si>
    <t xml:space="preserve">Informal complaint/inquiry </t>
  </si>
  <si>
    <t xml:space="preserve">Formal complaint (stage 1) 
Local resolution 
Single failure to meet internal standards </t>
  </si>
  <si>
    <t xml:space="preserve">Formal complaint (stage 2) complaint 
Local resolution (with potential to go to independent review) 
Repeated failure to meet internal standards </t>
  </si>
  <si>
    <t xml:space="preserve">Multiple complaints/ independent review 
Low performance rating 
Critical report </t>
  </si>
  <si>
    <t xml:space="preserve">Gross failure of experience if findings not acted on 
Inquest/ombudsman inquiry 
Gross failure to meet national standards </t>
  </si>
  <si>
    <t xml:space="preserve">Informal positive expression/inquiry </t>
  </si>
  <si>
    <t xml:space="preserve">Letter of praise
Local recognition
Meets internal standards </t>
  </si>
  <si>
    <t xml:space="preserve">Letter of praise to board
Local recognition 
Repeatedly meets internal standards </t>
  </si>
  <si>
    <t xml:space="preserve">Multiple letters of praise / positive independent review 
Repeatedly exceeds internal standards </t>
  </si>
  <si>
    <t>Consistently exceeds local and national standards  of experience  verified by external scrutiny.</t>
  </si>
  <si>
    <t>Patient Numbers</t>
  </si>
  <si>
    <t xml:space="preserve"> </t>
  </si>
  <si>
    <t>Decision Matrix Guidance</t>
  </si>
  <si>
    <t>(Use hyperlink to review detailed guidance</t>
  </si>
  <si>
    <t>Data Lists - do not edit</t>
  </si>
  <si>
    <t>No. pts affected  by defect / benefit (by band)</t>
  </si>
  <si>
    <t>Title:</t>
  </si>
  <si>
    <t>Date:</t>
  </si>
  <si>
    <t>Completed by:</t>
  </si>
  <si>
    <t>1- 4 weeks</t>
  </si>
  <si>
    <t>5 - 12 weeks</t>
  </si>
  <si>
    <t>13 - 26 weeks</t>
  </si>
  <si>
    <t>26 - 39 weeks</t>
  </si>
  <si>
    <t>&gt; 40 weeks</t>
  </si>
  <si>
    <t>Patient Scorer</t>
  </si>
  <si>
    <t>Weeks Scorer</t>
  </si>
  <si>
    <t>impact</t>
  </si>
  <si>
    <t>patient</t>
  </si>
  <si>
    <t>weeks</t>
  </si>
  <si>
    <t>Min</t>
  </si>
  <si>
    <t>Max</t>
  </si>
  <si>
    <t>&lt;20</t>
  </si>
  <si>
    <t>20-50</t>
  </si>
  <si>
    <t>51 - 80</t>
  </si>
  <si>
    <t>&gt;80</t>
  </si>
  <si>
    <t>Composite or any individual Quality score</t>
  </si>
  <si>
    <t>Other Impacts Scorer</t>
  </si>
  <si>
    <t>Reviewed by:</t>
  </si>
  <si>
    <t>3. Where you add narrative please describe the evidence behind any assertions made or the score chosen. In addition detailed evidence such as papers, links to data etc may be added in each section by embedding the document as an object (see help files in excel to do this).</t>
  </si>
  <si>
    <t>5. To ensure consistency of scoring please use the decision matrix tab which gives a narrative guidance to the score meaning.</t>
  </si>
  <si>
    <t>+ve / -ve impact score per pt (-10 to 10)</t>
  </si>
  <si>
    <t>Please describe how the change proposed may impact on other parts of the health and social care economy or other services  or ability to deliver the change. (Please add a description informing the score)</t>
  </si>
  <si>
    <t>How will the Impact of Safety, Effectiveness and Experience described above be measured?</t>
  </si>
  <si>
    <t>Describe the change proposed and the clinical area(s) the change applies to.</t>
  </si>
  <si>
    <t>Total Score</t>
  </si>
  <si>
    <t>Overal Quality (total include positive benefits score and negative disbenefits scores)</t>
  </si>
  <si>
    <t>Global Quality Impact Score</t>
  </si>
  <si>
    <t>Outcome</t>
  </si>
  <si>
    <t>Equality Impact Assessment</t>
  </si>
  <si>
    <t>Sex / Gender</t>
  </si>
  <si>
    <t>Women</t>
  </si>
  <si>
    <t>Men</t>
  </si>
  <si>
    <t>Race / Ethnic Group</t>
  </si>
  <si>
    <t>Asian</t>
  </si>
  <si>
    <t>Asian British</t>
  </si>
  <si>
    <t>Black</t>
  </si>
  <si>
    <t>Black British</t>
  </si>
  <si>
    <t>Chinese</t>
  </si>
  <si>
    <t>Gypsy or Roma</t>
  </si>
  <si>
    <t>Irish</t>
  </si>
  <si>
    <t>White</t>
  </si>
  <si>
    <t>other ethnic backgrounds</t>
  </si>
  <si>
    <t>Disability</t>
  </si>
  <si>
    <t>Physical</t>
  </si>
  <si>
    <t>Sensory (hearing and/or partial sight)</t>
  </si>
  <si>
    <t>Learning Disabilities</t>
  </si>
  <si>
    <t>Mental Health</t>
  </si>
  <si>
    <t>Dementia</t>
  </si>
  <si>
    <t>Sexual Orientation</t>
  </si>
  <si>
    <t>Lesbian, gay men and bisexual</t>
  </si>
  <si>
    <t>Gender reassignment</t>
  </si>
  <si>
    <t>Men to women</t>
  </si>
  <si>
    <t>Women to men</t>
  </si>
  <si>
    <t>Trans</t>
  </si>
  <si>
    <t>Age</t>
  </si>
  <si>
    <t>Faith or Belief</t>
  </si>
  <si>
    <t>Marriage and Civil Partnership</t>
  </si>
  <si>
    <t>Others</t>
  </si>
  <si>
    <t>Asylum seekers and refugees</t>
  </si>
  <si>
    <t>Travellers</t>
  </si>
  <si>
    <t>Score</t>
  </si>
  <si>
    <t>Equality Impact Assessment: Groups affected</t>
  </si>
  <si>
    <t>Protected Groups</t>
  </si>
  <si>
    <t>Mixed Heritage</t>
  </si>
  <si>
    <t>&lt;5 years old</t>
  </si>
  <si>
    <t>5 - 18 years old</t>
  </si>
  <si>
    <t>18 - 65 years old</t>
  </si>
  <si>
    <t>Impact Description</t>
  </si>
  <si>
    <t>Quality Impact Table and Weighting adjustment</t>
  </si>
  <si>
    <t>Total number of groups affected</t>
  </si>
  <si>
    <t>other impacts scorer</t>
  </si>
  <si>
    <t>Title of change proposal</t>
  </si>
  <si>
    <t>Engage</t>
  </si>
  <si>
    <t>Consult</t>
  </si>
  <si>
    <t>Mitigate</t>
  </si>
  <si>
    <t>&lt;0 to -10</t>
  </si>
  <si>
    <t>-10 to -20</t>
  </si>
  <si>
    <t>&gt;-20</t>
  </si>
  <si>
    <t>Notes</t>
  </si>
  <si>
    <t>Not supported - further info. required</t>
  </si>
  <si>
    <t>Not Considered</t>
  </si>
  <si>
    <t>Outcome of Review:</t>
  </si>
  <si>
    <t>Date of Review:</t>
  </si>
  <si>
    <t>Summary of Quality &amp; Equality Impact Assessment</t>
  </si>
  <si>
    <t xml:space="preserve">Date of print: </t>
  </si>
  <si>
    <t>Governing Body</t>
  </si>
  <si>
    <t>1-50 patients</t>
  </si>
  <si>
    <t>51-200 patients</t>
  </si>
  <si>
    <t>201 - 500 patients</t>
  </si>
  <si>
    <t>500 - 1000 patients</t>
  </si>
  <si>
    <t>&gt;1000 patients</t>
  </si>
  <si>
    <t>Quality &amp; Equality Impact Assessment</t>
  </si>
  <si>
    <r>
      <t xml:space="preserve">1. Fullscreen. Sometimes it is easier to work in fullscreen mode to see as much as possible on the screen. Buttons to enter and exit fullscreen mode are on the main menu.
Navigation. Use the Hyperlinks or the buttons to navigate around the workbook - hyperlinks are always </t>
    </r>
    <r>
      <rPr>
        <u/>
        <sz val="11"/>
        <color theme="4"/>
        <rFont val="Calibri"/>
        <family val="2"/>
        <scheme val="minor"/>
      </rPr>
      <t>underlined in blue</t>
    </r>
    <r>
      <rPr>
        <sz val="11"/>
        <color theme="1"/>
        <rFont val="Calibri"/>
        <family val="2"/>
        <scheme val="minor"/>
      </rPr>
      <t xml:space="preserve">. These go </t>
    </r>
    <r>
      <rPr>
        <u/>
        <sz val="11"/>
        <color theme="5" tint="-0.249977111117893"/>
        <rFont val="Calibri"/>
        <family val="2"/>
        <scheme val="minor"/>
      </rPr>
      <t>purple</t>
    </r>
    <r>
      <rPr>
        <sz val="11"/>
        <color theme="1"/>
        <rFont val="Calibri"/>
        <family val="2"/>
        <scheme val="minor"/>
      </rPr>
      <t xml:space="preserve"> after they have been clicked. You may then return to the main menu by clicking on the return to menu in the top left hand corner of the worksheet.
Work in turn on each worksheet from Safety, Effectiveness, Experience and other impacts using the NEXT buttons. Finally review the summary (which can be printed).</t>
    </r>
  </si>
  <si>
    <r>
      <t xml:space="preserve">2. Any </t>
    </r>
    <r>
      <rPr>
        <sz val="11"/>
        <rFont val="Calibri"/>
        <family val="2"/>
        <scheme val="minor"/>
      </rPr>
      <t>white</t>
    </r>
    <r>
      <rPr>
        <sz val="11"/>
        <color theme="1"/>
        <rFont val="Calibri"/>
        <family val="2"/>
        <scheme val="minor"/>
      </rPr>
      <t xml:space="preserve"> area requires your input into the tool, either with narrative, inserting documents or using the drop down lists. Orange areas show information that has been entered or feedback from figures entered into scoring.</t>
    </r>
  </si>
  <si>
    <t>Guide to completion of the tool</t>
  </si>
  <si>
    <t>Sum of +ve and -ve impacts</t>
  </si>
  <si>
    <t>Quality Impact Assessment Overview</t>
  </si>
  <si>
    <t>Summary description of the change proposal:</t>
  </si>
  <si>
    <t>Impact Score</t>
  </si>
  <si>
    <t>EIA Completed?</t>
  </si>
  <si>
    <t>Yes</t>
  </si>
  <si>
    <t>No</t>
  </si>
  <si>
    <t>Initial or Review</t>
  </si>
  <si>
    <t>Potential People with protected characteristics</t>
  </si>
  <si>
    <t>Deaf people</t>
  </si>
  <si>
    <t>Other long term conditions</t>
  </si>
  <si>
    <t>Rurally  Isolated</t>
  </si>
  <si>
    <t>White British</t>
  </si>
  <si>
    <t>Please upload your attachments in this workbook.</t>
  </si>
  <si>
    <t>Summary description of the change Proposal</t>
  </si>
  <si>
    <t>Review &amp; Approval Required by</t>
  </si>
  <si>
    <t>Attach relevent documents or links in the upload attachements sheet by clicking below:</t>
  </si>
  <si>
    <t>Total Quality Impact</t>
  </si>
  <si>
    <t>Equality Impact</t>
  </si>
  <si>
    <t>Author</t>
  </si>
  <si>
    <t>Date</t>
  </si>
  <si>
    <t>Author / Reviewer</t>
  </si>
  <si>
    <t>Action</t>
  </si>
  <si>
    <t>Review</t>
  </si>
  <si>
    <t>Update</t>
  </si>
  <si>
    <t>Initial</t>
  </si>
  <si>
    <t>Reviewer</t>
  </si>
  <si>
    <t>Author and Review History</t>
  </si>
  <si>
    <t>Goto Version and History using link below using link:</t>
  </si>
  <si>
    <t>Version &amp; Notes</t>
  </si>
  <si>
    <t>Maternity and Pregnancy</t>
  </si>
  <si>
    <t>Go to Upload Attachments</t>
  </si>
  <si>
    <t>Approved</t>
  </si>
  <si>
    <t>Overall Quality</t>
  </si>
  <si>
    <t>A copy of the policy can be found here on the website.</t>
  </si>
  <si>
    <t>Rejected impact on quality</t>
  </si>
  <si>
    <t>Totally unacceptable level or effectiveness of treatment</t>
  </si>
  <si>
    <t>Click here to go to Useful Links...</t>
  </si>
  <si>
    <t>Useful Links…</t>
  </si>
  <si>
    <t>Name</t>
  </si>
  <si>
    <t>Title</t>
  </si>
  <si>
    <t>Version Number</t>
  </si>
  <si>
    <t>http://www.legislation.gov.uk/ukpga/2010/15/contents</t>
  </si>
  <si>
    <t>https://www.gov.uk/government/uploads/system/uploads/attachment_data/file/85041/equality-duty.pdf</t>
  </si>
  <si>
    <t>Authoriser</t>
  </si>
  <si>
    <t xml:space="preserve">Rating </t>
  </si>
  <si>
    <t>Medium Risk</t>
  </si>
  <si>
    <t xml:space="preserve">http://www.equalityhumanrights.com/private-and-public-sector-guidance/public-sector-providers/public-sector-equality-duty 
</t>
  </si>
  <si>
    <t xml:space="preserve">http://www.legislation.gov.uk/ukpga/2010/15/contents </t>
  </si>
  <si>
    <t xml:space="preserve">https://www.gov.uk/equality-act-2010-guidance </t>
  </si>
  <si>
    <t>https://www.gov.uk/government/publications/public-sector-quick-start-guide-to-the-public-sector-equality-duty</t>
  </si>
  <si>
    <t>http://www.devonhealthandwellbeing.org.uk/library/needs-assessments/</t>
  </si>
  <si>
    <t>Below are the Quality Equality Impact Assessment Policy and Equality and Diversity Policy</t>
  </si>
  <si>
    <t>Measurement Description</t>
  </si>
  <si>
    <t>Measurements</t>
  </si>
  <si>
    <t>Current or New Measure</t>
  </si>
  <si>
    <t>Current KPI</t>
  </si>
  <si>
    <t>Current Audit</t>
  </si>
  <si>
    <t>Current measure</t>
  </si>
  <si>
    <t>New KPI</t>
  </si>
  <si>
    <t>New Audit</t>
  </si>
  <si>
    <t>New measure</t>
  </si>
  <si>
    <t>Geography, hospital, department or other area this applies to:</t>
  </si>
  <si>
    <t>What is the impact on the SAFETY of patients of implementing the change proposed including any improvement actions?
(Please add a description of evidence)</t>
  </si>
  <si>
    <t>What is the impact on the EFFECTIVENESS of care on patients, of implementing the change proposed including any improvement actions? (Please add a description of evidence)</t>
  </si>
  <si>
    <t>What is the impact on the EXPERIENCE of care on patients, of implementing the change proposed including any improvement actions? (Please add a description of evidence)</t>
  </si>
  <si>
    <t>Low Impact</t>
  </si>
  <si>
    <t>High Impact</t>
  </si>
  <si>
    <t>Very High Impact</t>
  </si>
  <si>
    <t>Review Group</t>
  </si>
  <si>
    <t>Other delegated meeting.</t>
  </si>
  <si>
    <t>None</t>
  </si>
  <si>
    <t>DATA LISTS DO NOT EDIT</t>
  </si>
  <si>
    <t>&lt;-80</t>
  </si>
  <si>
    <t>-51 to -80</t>
  </si>
  <si>
    <t>-21 to -50</t>
  </si>
  <si>
    <t>-1 to -20</t>
  </si>
  <si>
    <t>1 to 20</t>
  </si>
  <si>
    <t xml:space="preserve"> 21 to 50</t>
  </si>
  <si>
    <t xml:space="preserve">Very high positive impact </t>
  </si>
  <si>
    <t>High positive impact</t>
  </si>
  <si>
    <t>Medium positive impact</t>
  </si>
  <si>
    <t>Low positive impact</t>
  </si>
  <si>
    <t>No Impact</t>
  </si>
  <si>
    <t>Low negative impact</t>
  </si>
  <si>
    <t>Medium negative impact</t>
  </si>
  <si>
    <t>High negative impact</t>
  </si>
  <si>
    <t>Very high negative  impact</t>
  </si>
  <si>
    <t xml:space="preserve">Very High Risk </t>
  </si>
  <si>
    <t xml:space="preserve">High Risk </t>
  </si>
  <si>
    <t>Low Risk</t>
  </si>
  <si>
    <t>No Risk</t>
  </si>
  <si>
    <t>Medium Impact</t>
  </si>
  <si>
    <t>Total Impact score (using absolute values)</t>
  </si>
  <si>
    <t>Total Quality Score</t>
  </si>
  <si>
    <t>Total quality impact score (using absolute values)</t>
  </si>
  <si>
    <t>Total Impact</t>
  </si>
  <si>
    <t>Time, in weeks, the change will continue.</t>
  </si>
  <si>
    <t>Band</t>
  </si>
  <si>
    <t>Total Impact Score</t>
  </si>
  <si>
    <r>
      <rPr>
        <b/>
        <i/>
        <sz val="11"/>
        <color theme="1"/>
        <rFont val="Calibri"/>
        <family val="2"/>
        <scheme val="minor"/>
      </rPr>
      <t>In order to demonstrate compliance with the Equality Act 2010
Do I need to complete this analysis?</t>
    </r>
    <r>
      <rPr>
        <i/>
        <sz val="11"/>
        <color theme="1"/>
        <rFont val="Calibri"/>
        <family val="2"/>
        <scheme val="minor"/>
      </rPr>
      <t xml:space="preserve">
- If you are introducing change, you should complete this analysis.
</t>
    </r>
    <r>
      <rPr>
        <b/>
        <i/>
        <sz val="11"/>
        <color theme="1"/>
        <rFont val="Calibri"/>
        <family val="2"/>
        <scheme val="minor"/>
      </rPr>
      <t>What do I need to do?</t>
    </r>
    <r>
      <rPr>
        <i/>
        <sz val="11"/>
        <color theme="1"/>
        <rFont val="Calibri"/>
        <family val="2"/>
        <scheme val="minor"/>
      </rPr>
      <t xml:space="preserve">
- Be proportionate to your work - you will know the significance of the work you are carrying out 
- Be reasonable in your judgement and completion of the analysis 
- Be honest in your appraisal and actions that you will undertake to address any (negative/ positive) issues
- Use intelligent information for your analysis that helps you to understand who are your customers and how they will be affected by your project/ plan 
- Share your work with the Equality &amp; Diversity lead, especially if you have any concerns and/or do not understand anything in this tool. </t>
    </r>
  </si>
  <si>
    <r>
      <rPr>
        <b/>
        <i/>
        <sz val="11"/>
        <color theme="1"/>
        <rFont val="Calibri"/>
        <family val="2"/>
        <scheme val="minor"/>
      </rPr>
      <t xml:space="preserve">When considering the potential impact on those that share protected characteristics, think about: </t>
    </r>
    <r>
      <rPr>
        <i/>
        <sz val="11"/>
        <color theme="1"/>
        <rFont val="Calibri"/>
        <family val="2"/>
        <scheme val="minor"/>
      </rPr>
      <t xml:space="preserve">
- if there are any unintentional barriers to particular communities
- whether your project/ plan will bring about positive improvements
- if it creates good opportunities for accessing services 
- will it improve personal choice for one particular group and not another
- the consequences for individual people; people can have more than one protected characteristic
- both people who use the service and staff
</t>
    </r>
    <r>
      <rPr>
        <b/>
        <i/>
        <sz val="11"/>
        <color theme="1"/>
        <rFont val="Calibri"/>
        <family val="2"/>
        <scheme val="minor"/>
      </rPr>
      <t>Have you identified any potential discrimination or adverse impact that cannot be legally justified?</t>
    </r>
  </si>
  <si>
    <t>Equality and Diversity Profile Screening</t>
  </si>
  <si>
    <t>Does this group currently use/access the service?</t>
  </si>
  <si>
    <t>EIA</t>
  </si>
  <si>
    <t>Benefit</t>
  </si>
  <si>
    <t>Adverse impact</t>
  </si>
  <si>
    <t>Unknown</t>
  </si>
  <si>
    <t>Next Steps (Summary)</t>
  </si>
  <si>
    <t>Scale category name</t>
  </si>
  <si>
    <t>Very high positive impact</t>
  </si>
  <si>
    <t>Very low positive impact</t>
  </si>
  <si>
    <t>No impact</t>
  </si>
  <si>
    <t>Very low negative impact</t>
  </si>
  <si>
    <t>Very high negative impact</t>
  </si>
  <si>
    <t>Length of time category</t>
  </si>
  <si>
    <t>1 – 10</t>
  </si>
  <si>
    <t>11 – 20</t>
  </si>
  <si>
    <t>21 – 30</t>
  </si>
  <si>
    <t>31 – 40</t>
  </si>
  <si>
    <t>&gt;40</t>
  </si>
  <si>
    <t>What impact will there be on each group from the proposal?</t>
  </si>
  <si>
    <t>Other views</t>
  </si>
  <si>
    <t>Assessments</t>
  </si>
  <si>
    <t>No pts from</t>
  </si>
  <si>
    <t>No pt to</t>
  </si>
  <si>
    <t>Modifier</t>
  </si>
  <si>
    <t>,000</t>
  </si>
  <si>
    <t>Please enter the CCG total population (thousands)</t>
  </si>
  <si>
    <t>Baseline pop</t>
  </si>
  <si>
    <t>Number of patients affected per week of the change</t>
  </si>
  <si>
    <t>Number of patients, carers or public affected per week.</t>
  </si>
  <si>
    <t>No's people Affected</t>
  </si>
  <si>
    <t>Inequalities Check</t>
  </si>
  <si>
    <t>Least deprived parts of the population</t>
  </si>
  <si>
    <t>Most deprived parts of the population</t>
  </si>
  <si>
    <t>NOT USED</t>
  </si>
  <si>
    <t>Inequalities checker</t>
  </si>
  <si>
    <t>Reduces inequality</t>
  </si>
  <si>
    <t>Increases inequality</t>
  </si>
  <si>
    <t>65 - 85 years old</t>
  </si>
  <si>
    <t>&gt;85 years old</t>
  </si>
  <si>
    <t>Can change this baseline</t>
  </si>
  <si>
    <t>Data lists - do not edit</t>
  </si>
  <si>
    <t>© NEW Devon CCG</t>
  </si>
  <si>
    <t>Responsible lead</t>
  </si>
  <si>
    <t>Start Date</t>
  </si>
  <si>
    <t>Measurement (quality indicators)</t>
  </si>
  <si>
    <t>Max Review Date:</t>
  </si>
  <si>
    <t>4. The calculation in the QIA matrix is designed to give a graphical view of the relative scores. Scores can be positive or negative.</t>
  </si>
  <si>
    <t>PREM</t>
  </si>
  <si>
    <t>PROM</t>
  </si>
  <si>
    <t>Method of implementation</t>
  </si>
  <si>
    <t>Variation in care provision</t>
  </si>
  <si>
    <t>Parity of Esteem</t>
  </si>
  <si>
    <t>Groups covered by engagement activities.</t>
  </si>
  <si>
    <t>Engagement Activity</t>
  </si>
  <si>
    <t>Financial sustainability</t>
  </si>
  <si>
    <t>Staff Experience</t>
  </si>
  <si>
    <t>Reputation</t>
  </si>
  <si>
    <t>Impact on Partner Organisations</t>
  </si>
  <si>
    <t>Carers</t>
  </si>
  <si>
    <t>Environment</t>
  </si>
  <si>
    <t>Choose the key impact type</t>
  </si>
  <si>
    <t>Please indicate other key impacts.</t>
  </si>
  <si>
    <t>Has there been specific engagement or consultation  with this group?</t>
  </si>
  <si>
    <t xml:space="preserve">Outline any actions to ensure equality and engagement? </t>
  </si>
  <si>
    <t>Have you engaged in public engagement activities?</t>
  </si>
  <si>
    <r>
      <t xml:space="preserve">Consider:
</t>
    </r>
    <r>
      <rPr>
        <i/>
        <sz val="11"/>
        <rFont val="Calibri"/>
        <family val="2"/>
        <scheme val="minor"/>
      </rPr>
      <t>Avoidable Harm to patients
Waiting leading to harm
Impact on Safeguarding
Suitably qualified and experienced staffing
Safe levels of staffing</t>
    </r>
    <r>
      <rPr>
        <i/>
        <sz val="11"/>
        <color theme="1"/>
        <rFont val="Calibri"/>
        <family val="2"/>
        <scheme val="minor"/>
      </rPr>
      <t xml:space="preserve">
Infrastructure
Clean &amp; Safe environment
Treatment procedures
Communication
Administration</t>
    </r>
  </si>
  <si>
    <r>
      <t xml:space="preserve">Consider:
</t>
    </r>
    <r>
      <rPr>
        <i/>
        <sz val="11"/>
        <rFont val="Calibri"/>
        <family val="2"/>
        <scheme val="minor"/>
      </rPr>
      <t>HCAI 
NICE
National Evidence Base
Effect on Health Outcomes
Promotion of self care</t>
    </r>
    <r>
      <rPr>
        <i/>
        <sz val="11"/>
        <color theme="1"/>
        <rFont val="Calibri"/>
        <family val="2"/>
        <scheme val="minor"/>
      </rPr>
      <t xml:space="preserve">
Leadership
Competence
Reliability
Responsiveness
Use of Evidence
Attach key documents</t>
    </r>
  </si>
  <si>
    <r>
      <t xml:space="preserve">Consider:
</t>
    </r>
    <r>
      <rPr>
        <i/>
        <sz val="11"/>
        <rFont val="Calibri"/>
        <family val="2"/>
        <scheme val="minor"/>
      </rPr>
      <t>Waiting
Patient Autonomy
Dignity, respect &amp; compassion
Travel to place of care</t>
    </r>
    <r>
      <rPr>
        <i/>
        <sz val="11"/>
        <color theme="1"/>
        <rFont val="Calibri"/>
        <family val="2"/>
        <scheme val="minor"/>
      </rPr>
      <t xml:space="preserve">
Informed Choice
Control of care
Responsiveness
</t>
    </r>
    <r>
      <rPr>
        <i/>
        <sz val="11"/>
        <color theme="0" tint="-0.499984740745262"/>
        <rFont val="Calibri"/>
        <family val="2"/>
        <scheme val="minor"/>
      </rPr>
      <t>Empathy &amp; Caring</t>
    </r>
    <r>
      <rPr>
        <i/>
        <sz val="11"/>
        <color theme="1"/>
        <rFont val="Calibri"/>
        <family val="2"/>
        <scheme val="minor"/>
      </rPr>
      <t xml:space="preserve">
Family &amp; Friends Test
Feedback complaints
Feedback from PALs
Attach key documents
</t>
    </r>
  </si>
  <si>
    <t>Consider:
Shared risk with partner agencies
Clarity of accountability &amp; clinical leadership
Cost effectiveness
Engagement of staff in design &amp; Implementation
Location of service
Public and Patient involvement in development &amp; feedback
Environmental consideration
Social value (Social Value Act 2012) Impact
Privacy Impact (Personal data)
Impact on other partner organisations
Impact on employees and other staff, contractual &amp; welfare 
Reputation
Visitors, temporary residents &amp; carers.
Sufficient change management proposed?</t>
  </si>
  <si>
    <t>http://www.swscn.org.uk/improving-quality/parity-of-esteem/</t>
  </si>
  <si>
    <t>&gt;1.51% over performance against budget</t>
  </si>
  <si>
    <t>1% - 1.5% over performance against budget</t>
  </si>
  <si>
    <t>0.5% - 1% over performance against budget</t>
  </si>
  <si>
    <t>0.26% - 0.5% over performance against budget</t>
  </si>
  <si>
    <t>0 - 0.25% over performance against budget</t>
  </si>
  <si>
    <t>On budget</t>
  </si>
  <si>
    <t>0 - 0.25% under performance against budget</t>
  </si>
  <si>
    <t>0.26% - 0.5% under performance against budget</t>
  </si>
  <si>
    <t>0.5% - 1% under performance against budget</t>
  </si>
  <si>
    <t>1% - 1.5% under performance against budget</t>
  </si>
  <si>
    <t>&gt;1.51% under performance against budget</t>
  </si>
  <si>
    <t>Long-term reduction of public confidence.
Sustained criticism by MPs.
Sustained external criticism of organisation/individual by staff/GPs on social  media.
Sustained criticism of organisation/individual by staff/GPs in media. Sustained PALS/complaints contacts. 
National broadcast news coverage over more than two days. 
Local broadcast news coverage over more than three days.
Front page trade press coverage.
Front page broadsheet coverage.
Escalation and public comment at ministerial/PM level with intervention.
Sustained criticism by Health and Wellbeing Board and intervention.
National/international recognition of campaigning.
OSC escalation to ministerial level with intervention.
Loss of civil court proceedings due wilful act.
Criminal proceedings.</t>
  </si>
  <si>
    <t xml:space="preserve">Medium-term reduction in public confidence. Moderate external criticism of organisation/individual by staff/GPs on social  media.
Local media coverage with criticism by another statutory organisation.
Front page negative local media coverage Local negative lead broadcast item.
National broadsheet coverage limited to inside pages.
National broadcast news coverage.
Trade (HSJ etc…) media coverage.
Heavy increase in PALS/complaints contacts about issue.
National negative broadsheet coverage of issue.
Difficult MP enquiries and/or requests to meet to discuss/criticism.
Escalation internally or externally to ministerial level.
Difficult Healthwatch presentation with criticism/escalation.
Difficult Health and Wellbeing Board presentation with criticism/escalation.
Persistent and effective campaigning.
OSC escalation to ministerial level.
Loss of civil court proceedings due negligence or maladministration.
</t>
  </si>
  <si>
    <t xml:space="preserve">Short-term reduction in public confidence.
Internal criticism by staff.
Local print media coverage limited to inside pages/small articles.
Moderate social media comment with criticism by patient/s and/or carer/s.
Increase in PALS/complaints contacts about issue.
MP enquiry.
Healthwatch questions/FOI/ request to present.
Health and wellbeing Board request to meet.
Overview and scrutiny committee (OSC) presentation request.
Active social media campaigning.
Loss of civil court proceedings.
</t>
  </si>
  <si>
    <t>Public awareness of issue.
Discussion among staff.
Questions from staff/other NHS organisation.
Limited critical social media comment.
Questions from public/FOI.
Healthwatch interest or questions.
Health and Wellbeing board interest or questions.
Overview and scrutiny committee interest or questions.
Interest from campaigning.
organisation
Civil court proceedings.</t>
  </si>
  <si>
    <t>Public awareness of issue.
Discussion amoung staff.
Questions from staff/other NHS organisation.
Limited supportive social media comment.
Questions from public/FOI.
Healthwatch interest or questions.
Health and wellbeing board interest or questions.
Overview and scrutiny committee interest or questions.
Interest from campaigning organisations.</t>
  </si>
  <si>
    <t xml:space="preserve">Short-term improvement in public confidence.
Internal support by staff.
Local print media coverage limited to inside pages/small articles.
Moderate social media comment with support by patient/s and/or carer/s.
Increase in PALS/complaints contacts about issue.
MP enquiry.
Healthwatch questions/FOI/ request to present.
Health and wellbeing Board request to meet.
Overview and scrutiny committee (OSC) presentation request.
Active social media campaigning.
</t>
  </si>
  <si>
    <t>Moderate external improvement of organisation/individual by staff/GPs on social  media.
Local media coverage with positive comment by another statutory organisation.
Front page positive local media coverage Local positive lead broadcast item.
National broadsheet coverage limited to inside pages.
National broadcast news coverage.
Trade (HSJ etc…) media coverage.
Heavy increase in PALS/compliments contacts about issue.
National positive broadsheet coverage of issue.
Positive  MP enquiries and/or requests to meet to discuss/support.
Escalation of positive work internally or externally to ministerial level.
Supportive Healthwatch presentation with positive/escalation.
Positive Health and Wellbeing Board presentation with support/escalation.
Persistent and effective campaigning.
OSC escalation to ministerial level</t>
  </si>
  <si>
    <t>Long-term enhancement of public confidence.
Sustained support by MPs.
Sustained external support of organisation/individual by staff/GPs on social  media.
Sustained positive stories of organisation/individual by staff/GPs in media. Sustained PALS/compliments contacts. 
National broadcast news coverage over more than two days. 
Local broadcast news coverage over more than three days.
Front page trade press coverage.
Front page broadsheet coverage.
Escalation and public comment at ministerial/PM level with intervention.
Sustained support by Health and Wellbeing Board and intervention.
National/international recognition of campaigning.
OSC escalation to ministerial level with intervention.</t>
  </si>
  <si>
    <t>Enhancement of public confidence.
Sustained and open external support of organisation/individual by (named) staff/GPs on social media.
Sustained support by MPs/ministers leading to ministerial support of chair/chief officer.
Sustained external support of organisation/individual by staff/GPs on social  media leading to positive recognition of chair/chief officer.
Sustained support of organisation/individual by staff/GPs in media leading to positive recognition of chair/chief officer.
Local and national broadcast/print/trade news coverage over more than seven days.
PMQ discussion with Governmental and shadow parties enhancing reputation of CCG.
Political positive reform as result of CCG action.</t>
  </si>
  <si>
    <t>Loss of public confidence.
Sustained and open external criticism of organisation/individual by (named) staff/GPs on social media.
Sustained criticism by MPs/ministers leading to resignation of chair/chief officer.
Sustained external criticism of organisation/individual by staff/GPs on social  media leading to resignation of chair/chief officer.
Local and national broadcast/print/trade news coverage over more than seven days.
PMQ discussion with Governmental and shadow parties critical of CCG.
Political crisis as result of CCG action/inaction.
Loss of criminal proceedings.</t>
  </si>
  <si>
    <t>Internal criticism of the organisation.</t>
  </si>
  <si>
    <t>Criticism of the organisation by staff in internally. Negative staff side.
Negative staff survey.</t>
  </si>
  <si>
    <t>Short term and open external criticism of the organisation by staff in local and social media.
Negative staff side action. Negative staff survey.</t>
  </si>
  <si>
    <t>Medium term and open external criticism of the organisation by staff in local, national and social media. Negative staff side industrial action. Critical staff survey.</t>
  </si>
  <si>
    <t>Sustained and open external criticism of the organisation by staff in local, national and social media. Industrial action taken. External review of staff  pratices.</t>
  </si>
  <si>
    <t>Partner organisations will experience sustained and major service pressure or disruption.</t>
  </si>
  <si>
    <t>Partner organisations will experience time limited and major service pressure or disruption.</t>
  </si>
  <si>
    <t>Partner organisations will experience short term and service pressure or disruption.</t>
  </si>
  <si>
    <t>A partner organisation may experience brief service pressure or disruption.</t>
  </si>
  <si>
    <t>A partner organisation may experience brief service pressure relief or improvement.</t>
  </si>
  <si>
    <t>Partner organisations will experience short term and service pressure relief or improvement.</t>
  </si>
  <si>
    <t>Partner organisations will experience time limited and major service pressure relief or improvement.</t>
  </si>
  <si>
    <t>Partner organisations will experience sustained and major service pressure relief or improvement.</t>
  </si>
  <si>
    <t>A large number of partner organisations will experience sustained and service critical pressure relief or improvement.</t>
  </si>
  <si>
    <t>A large number of partner organisations will experience sustained and critical service pressure or disruption.</t>
  </si>
  <si>
    <t>Carbon emissions, energy use, waste, water, transport, chemical impacts and biodiversity have a catastrophic negative impact  or decrease local biodiversity etc)</t>
  </si>
  <si>
    <t>Carbon emissions, energy use, waste, water, transport, chemical impacts and biodiversity have a major negative impact  or decrease local biodiversity etc)</t>
  </si>
  <si>
    <t>Carbon emissions, energy use, waste, water, transport, chemical impacts and biodiversity have a neglible positive impact  or decrease local biodiversity etc)</t>
  </si>
  <si>
    <t>Carbon emissions, energy use, waste, water, transport, chemical impacts and biodiversity have a neglible negative impact  or decrease local biodiversity etc)</t>
  </si>
  <si>
    <t>Carbon emissions, energy use, waste, water, transport, chemical impacts and biodiversity have a minor negative impact  or decrease local biodiversity etc)</t>
  </si>
  <si>
    <t>Carbon emissions, energy use, waste, water, transport, chemical impacts and biodiversity have a moderate negative impact  or decrease local biodiversity etc)</t>
  </si>
  <si>
    <t>Carbon emissions, energy use, waste, water, transport, chemical impacts and biodiversity have a minor positive impact  or decrease local biodiversity etc)</t>
  </si>
  <si>
    <t>Carbon emissions, energy use, waste, water, transport, chemical impacts and biodiversity have a moderate positive impact  or decrease local biodiversity etc)</t>
  </si>
  <si>
    <t>Carbon emissions, energy use, waste, water, transport, chemical impacts and biodiversity have a major positive impact  or decrease local biodiversity etc)</t>
  </si>
  <si>
    <t>Carbon emissions, energy use, waste, water, transport, chemical impacts and biodiversity have a catastrophic positive impact  or decrease local biodiversity etc)</t>
  </si>
  <si>
    <t>Is there any particular information on this group relating to the proposal?
Outline any evidence of current use.
Outline evidence from engagement activities including involving communities.
Any further information?</t>
  </si>
  <si>
    <t>Praise of the organisation by staff in internally. Positive staff side.
Positive staff survey.</t>
  </si>
  <si>
    <t>Internal praise of the organisation.</t>
  </si>
  <si>
    <t>Short term and open external praise of the organisation by staff in local and social media.
Positive staff side action. Positive staff survey.</t>
  </si>
  <si>
    <t>Medium term and open external praise of the organisation by staff in local, national and social media. Positive staff side.. Praise in  staff survey.</t>
  </si>
  <si>
    <t>Sustained and open external praise of the organisation by staff in local, national and social media. Exemplar for staff side. External exemplar of staff  pratices.</t>
  </si>
  <si>
    <t>Carers role, personal health and welfare is significantly damaged over a sustained period.</t>
  </si>
  <si>
    <t>Carers role, personal health and welfare is damaged over a medium period.</t>
  </si>
  <si>
    <t>Carers role, personal health and welfare is temporarily damaged.</t>
  </si>
  <si>
    <t>Carers role suffers temporarily</t>
  </si>
  <si>
    <t>Carers role and personal health and welfare suffers temporarily.</t>
  </si>
  <si>
    <t>Carers role enhanced temporarily</t>
  </si>
  <si>
    <t>Carers role and personal health and welfare enhanced temporarily.</t>
  </si>
  <si>
    <t>Carers role, personal health and welfare is temporarily signifcantly enhanced</t>
  </si>
  <si>
    <t>Carers role, personal health and welfare is significantly enhanced over a medium period.</t>
  </si>
  <si>
    <t>Carers role, personal health and welfare is significantly enhanced over a sustained period.</t>
  </si>
  <si>
    <t>System &amp; other Impacts</t>
  </si>
  <si>
    <t>System &amp; Other Impacts</t>
  </si>
  <si>
    <t>System &amp; Other Impacts Score</t>
  </si>
  <si>
    <t>On completion please send a copy to:</t>
  </si>
  <si>
    <t xml:space="preserve"> d</t>
  </si>
  <si>
    <t>Devon STP Quality Equality Impact Assessment</t>
  </si>
  <si>
    <r>
      <t xml:space="preserve">There are 4 domains relating to patient care: </t>
    </r>
    <r>
      <rPr>
        <b/>
        <i/>
        <sz val="11"/>
        <color theme="1"/>
        <rFont val="Calibri"/>
        <family val="2"/>
        <scheme val="minor"/>
      </rPr>
      <t>Safety, Effectiveness, Experience and Impacts and an Equality Impact Assessment in this tool.
Begin the tool by completing this sheet and then complete Safety assessment first.</t>
    </r>
    <r>
      <rPr>
        <i/>
        <sz val="11"/>
        <color theme="1"/>
        <rFont val="Calibri"/>
        <family val="2"/>
        <scheme val="minor"/>
      </rPr>
      <t xml:space="preserve">
Please work through this tool  to identify the impact of your proposed service changes against the status quo. Complete the four worksheets with either text or using the drop down boxes in highlighted in white. Calculations are then automated.
You will also need to complete the Equality Impact Assessment (EIA) to demonstrate compliance with the Equality Act 2010.
Results are displayed in the summary sheet.</t>
    </r>
    <r>
      <rPr>
        <b/>
        <i/>
        <sz val="11"/>
        <color theme="1"/>
        <rFont val="Calibri"/>
        <family val="2"/>
        <scheme val="minor"/>
      </rPr>
      <t xml:space="preserve">
</t>
    </r>
    <r>
      <rPr>
        <b/>
        <sz val="14"/>
        <color theme="1"/>
        <rFont val="Calibri"/>
        <family val="2"/>
        <scheme val="minor"/>
      </rPr>
      <t>(Use Ctrl - C and Ctrl - V to copy and paste.)</t>
    </r>
  </si>
  <si>
    <t>QEIA Panel</t>
  </si>
  <si>
    <t>Exceptional QEIA Panel</t>
  </si>
  <si>
    <t>QEIA_NHSv33_SYS_FEB18_Partner Version</t>
  </si>
  <si>
    <t>Teignmouth hospital services:
- Theatre services
- Outpatient clinics
- 12 rehabilitation beds that have not been provided.</t>
  </si>
  <si>
    <t>Theatre services to move to Dawlish Community Hosptial, less than 4 miles away.
Specialist outpatients (used once or twice a year by patients from a wider footprint than Coastal Locality) to move to Dawlish Communtiy Hospital.
Community outpatient clinics (high use, mainly from people within the locality) to move tless than a mile down the road to the proposed health and wellbeing centre in the town. Rehabilitation beds were previously committed to but not clinically required.</t>
  </si>
  <si>
    <t>Continued evaluation by researchers in residence</t>
  </si>
  <si>
    <t>Researchers working with an evaluation group of staff, patients and voluntary sector</t>
  </si>
  <si>
    <t>Felix Gradinger</t>
  </si>
  <si>
    <t>Patient incidents</t>
  </si>
  <si>
    <t>Trust Risk register</t>
  </si>
  <si>
    <t>Steve Carr</t>
  </si>
  <si>
    <t>Friends and Family Test</t>
  </si>
  <si>
    <t>Reports to Learning from Complaints group</t>
  </si>
  <si>
    <t>PALS and complaints</t>
  </si>
  <si>
    <t>No data</t>
  </si>
  <si>
    <t>There is no evidence to suggest that people would be disadvantaged in  respect of marriage and civil partnership.</t>
  </si>
  <si>
    <t>Jo Curtis</t>
  </si>
  <si>
    <t>Provided by Information Team. Monitored through service delivery unit, reported to Exec</t>
  </si>
  <si>
    <t>Locality dashboard</t>
  </si>
  <si>
    <t>Community outpatient services by specialty dashboard</t>
  </si>
  <si>
    <t>Dawn Butler</t>
  </si>
  <si>
    <t>Louise Dawson</t>
  </si>
  <si>
    <t>Cathy Bessent</t>
  </si>
  <si>
    <t>Care model dashboard</t>
  </si>
  <si>
    <t>Individual service dashboard</t>
  </si>
  <si>
    <t>Physiotherapy, Podiatry, Audiology, Psychology reports to heads of service</t>
  </si>
  <si>
    <t>Monthly reports to operational manager</t>
  </si>
  <si>
    <t>Monthly reports being established</t>
  </si>
  <si>
    <t>Neal Foster</t>
  </si>
  <si>
    <t>The health and wellbeing centre will include chidlren's services provided by Devon County Council. For previous consultation we visited children's centres to seek the views of parents/grandparents.</t>
  </si>
  <si>
    <t>MIU/ED - Changes to specialist outpatients and theatres which deal with planned care are unlikely to affect the number of  attendances or destinations. Changes to community clinics and bringing them in-house with primary care and the health and wellbeing team may well provide better opportunity to intercept an emerging crisis and therefore reduce the number of attendances at these sites.
999 ambulance service - The residents of Teignmouth call 999 at about the rate expected for a town of that size – around 350 times per month or 10 times a day. Of these calls half are conveyed to a hosptial setting, the most common of which is Torbay. On the basis of this, there will be no impact for SWASFT or the 999 service for Teignmouth residents under these proposals.
Patient Transport - The provider of the transport service is on a block contract so additional mileage costs will be absorbed by them. Reviewing the number of patients transported over the last year to Teignmouth hospital outpatients (91) the service has evaluated that it could absorb the suggested change easily. It would impact on the service to circa £1.5k for vehicle costs and 27 hours of added journey times. 
Social care is an integrated part of the health and wellbeing team which will be enhanced by co-location with primary care. 
Primary Care viability in Teignmouth is at risk if they cannot advance their plans for development. Only 2 GP partners under the age of 50 in the town. Recent experience of no applicants for salaried posts.
Informal feedback from theatre staff is that they are happy to move as a team to Dawlish.
The following factors will affect our reputation: 1. Reversing the previous decision on rehabilitation beds. 2. People's views in previous consultation that it was the first of a two-stage process to close Teignmouth hosptial. 3. General public views of loss of community hospital buildings and beds. This will be addressed in consultation documentation and discussion.</t>
  </si>
  <si>
    <t>There is no data available in repect of this group but it is expected that asylum seekers and refugees could use these services.</t>
  </si>
  <si>
    <t>There is no data available in repect of this group but it is expected that travellers could use these services.</t>
  </si>
  <si>
    <t>The proposed sites are close by (less than a mile, and less than 4 miles) and accessible by public transport. The least deprived areas are Bishopsteignton, which would require a further journey to Dawlish, and Teignmouth East which is closer to Dawlish.</t>
  </si>
  <si>
    <t>Staff satisfaction</t>
  </si>
  <si>
    <t>Staff surveys, regular staff engagement by Chair, monitoring recruitment/retention</t>
  </si>
  <si>
    <t>v1</t>
  </si>
  <si>
    <t>05.09.18</t>
  </si>
  <si>
    <t>Teignmouth OP</t>
  </si>
  <si>
    <t>Liz Proctor</t>
  </si>
  <si>
    <t>v2</t>
  </si>
  <si>
    <t>14.9.18</t>
  </si>
  <si>
    <t>5.9.18</t>
  </si>
  <si>
    <t>Theatres QEIA</t>
  </si>
  <si>
    <t>Julie Manton</t>
  </si>
  <si>
    <t>Liz Proctor/Jo Curtis</t>
  </si>
  <si>
    <t>v4</t>
  </si>
  <si>
    <t>3.10.18</t>
  </si>
  <si>
    <t>v3</t>
  </si>
  <si>
    <t>Teignmouth Theatre</t>
  </si>
  <si>
    <t>Teignmouth Rehab Centre</t>
  </si>
  <si>
    <t>9.10.18</t>
  </si>
  <si>
    <t>10.10.18</t>
  </si>
  <si>
    <t>Moving theatre, outpatients, community clinics from Teignmouth hospital &amp; not implementing rehab beds</t>
  </si>
  <si>
    <t xml:space="preserve">The health and wellbeing centre is intended to include universal children's services. </t>
  </si>
  <si>
    <t>The Chaplaincy &amp; Pastoral Care team visit community hospitals including Dawlish. local visits can also  be arranged from local faith groups. We have previously asked local churches of various denominations to promote the engagement and will engage with  local faith groups who offer specific support to local residents affected. We did not collect faith and belief data in recent engagement.</t>
  </si>
  <si>
    <t>A parallel piece of work is making sure physical health checks are provided to people registered with their GP practice as severely mentally ill. One of the Teignmouth practices has an excellent model of psychiatric nurse providing these. DPT community team has started to make contact with GPs to build relationships and include MH consideration in these services. This affects 209 people registered with Severe Mental Illness with their GP practice in Teignmouth.</t>
  </si>
  <si>
    <t>There is no evidence to suggest women would be any more disadvantaged than men. Respondents to the 2019/20 engagement process were 110 men, 116 women, 1 transgender woman and 2 prefer not to say. Respondents to the 2018 engagement process were 140 men, 249 women, 1 gender fluid and 9 prefer not to say.</t>
  </si>
  <si>
    <t>There is no evidence to suggest men would be any more disadvantaged than women. Respondents to the 2019/20 engagement process were 110 men, 116 women, 1 transgender woman and 2 prefer not to say. Respondents to the 2018 engagement process were 140 men, 249 women, 1 gender fluid and 9 prefer not to say.</t>
  </si>
  <si>
    <t>Respondents to our 2019/20 engagement process were 96% white British. The rest was white European and one preferred not to say. Respondents to our 2018 engagement process were 365 white British, 4 white Irish, 4 white European, 3 white other, 1 Chinese and 5 'other'. There is no evidence to suggest that BAME people would be any more disadvantaged than non BAME people.</t>
  </si>
  <si>
    <t>96 of the respondents to the 2019/20 engagement considered themselves to have a disability. 11 of these said their disability was visual and 20 said their disability was with their hearing. Audiology is one of the clinics to be co-located in health and wellbeing centre. If people with sensory impairment were to use new facilities they would benefit from good disability access.</t>
  </si>
  <si>
    <t>96 of the respondents to the 2019/20 engagement considered themselves to have a disability. 20 of these said their disability was with their hearing, although none of these expressed any culturally Deaf issues. Audiology is one of the clinics to be co-located in health and wellbeing centre. If people with sensory impairment were to use new facilities they would benefit from good disability access.</t>
  </si>
  <si>
    <t>96 of the respondents to the 2019/20 engagement considered themselves to have a disability. Two of these people said they had a learning disability. People with learning disability could benefit from integrated services operating from the health and wellbeing centre. Teignmouth residents could be disorientated by travelling to Dawlish for out patient appointments. Eligibility for patient transport is to not be able to plan or undertake a journey. The patient transport service would soak up any additional travel cost from current journey distance.</t>
  </si>
  <si>
    <t>96 of the respondents to the 2019/20 engagement considered themselves to have a disability. Four of these said they suffered with mental ill health. Feedback from 2018 engagement included concerns of large busy wellbeing centre waiting room affecting anxiety. Eligibility for patient transport is to not be able to plan or undertake a journey. The patient transport service would soak up any additional travel cost from current journey distance.</t>
  </si>
  <si>
    <t>Feedback from 2018 engagement included concerns of large busy wellbeing centre waiting room affecting anxiety. Eligibility for patient transport is to not be able to plan or undertake a journey. The patient transport service would soak up any additional travel cost from current journey distance.</t>
  </si>
  <si>
    <t>Seven people who stated they had a physical disability in the 2019/20 engagement cited health conditions such as ‘kidney failure’ (3) ‘arthritis’ (2), ‘COPD’, and ‘heart problems’. 156 respondents to the 2018 engagement had a long term condition. Dawlish hospital is on a level site with good car parking and access. The building is modern and accessible. A new build for the health and wellbeing centre would be in a level part of Teignmouth which is improved from the current hosptial site. Users of patient transport would not be disadvantaged as the service will soak up cost of any additional miles.</t>
  </si>
  <si>
    <t>181 respondents to the 2019/20 engagement said they were heterosexual with 18 people prefering not to say and 1 person stating bisexual. 325 of the respondents to the 2018 engagement said they were heterosexual. 5 people said they were gay, 2 lesbian, 2 bisexual and 36 preferred not to say. There is no reason why the proposed changes would disadvantage anyone of a particular sexual orientation.</t>
  </si>
  <si>
    <t>Respondents to the 2019/20 engagement included one transgender woman. We did not collect trans gender information in our 2018 engagement apart from 1 being gender fluid and 9 prefering not to say. The Trust does not collect this data from its patients effectively.</t>
  </si>
  <si>
    <t>We did not collect trans gender information in our 2018 engagement apart from 1 being gender fluid and 9 prefering not to say. The Trust does not collect this data from its patients effectively.</t>
  </si>
  <si>
    <t xml:space="preserve">JSNA  states 19% Teignmouth residents aged 20-39  and 27% aged 40-59. From the respondents to our 2019/20 engagement, 5 people were aged 18-25, 9 people aged 26-35, 9 people aged 36-45, 20 people aged 46-55 and 43 people aged 56-65.  11 respondents to our 2018 engagement were aged 25-34, 22 were aged 35-44, 49 respondents were aged 45-54 and 85 respondents were aged 55-64. </t>
  </si>
  <si>
    <t>JSNA states a quarter of Teignmouth residents are aged 60-79. Of the respondents to the 2019/20 engagement, 66 were aged 66-75 and 43 were aged 76-85. 112 respondents to our 2018 engagement were aged 65-74 and 102 people were aged 75-84. . Dawlish hospital is on a level site with good car parking and access. The building is modern and accessible. A new build for the health and wellbeing centre would be in a level part of Teignmouth and nearer to transport links and car parks, which is improved from the current hosptial site.</t>
  </si>
  <si>
    <t>The JSNA states that nearly 9% of the Teignmouth population is aged 80 and over. 28 of the respondents to the 2019/20 engagement were aged 86+. 15 respondents to our 2018 engagement were aged 85+</t>
  </si>
  <si>
    <t>The JSNA states 20% of teignmouth residents are aged 0-19. One of the respondents to the 2019/20 engagement was under 18. 3 respondents to our 2018 engagement were aged 16-24. For previous consultation we contacted schools to seek the views of families and teachers of children of this age as well as the students themselves. We had minimal specific take up, although we did use the comprehensive school as a public event venue.</t>
  </si>
  <si>
    <t>Services are being lifted and shifted and kept in the sub locality  to enable care continuity.</t>
  </si>
  <si>
    <t>See Engagement Feedback report 2018 and Healthwatch Torbay report 2020</t>
  </si>
  <si>
    <t>JSNA data states that nearly 5% of people in the Teignmouth area are residents of rurally isolated communities, as opposed to nearly 20% across Devon. We asked community transport organisations to help us with our engagement.</t>
  </si>
  <si>
    <t>Moving day case procedures, outpatients, community clinics from Teignmouth Community Hospital &amp; not implementing rehab beds.</t>
  </si>
  <si>
    <t>UPDATE: Preparation for consultation has taken more time than originally anticipated. As time has lapsed, the team has taken this opportunity to undertake more detailed travel and activity analysis and commission specific engagement from Healthwatch to test assumptions made. The QEIA has therefore been updated to this effect, primarily in Experience, EIA and uploaded attachments..
BACKGROUND: In January 2017, SDT CCG agreed a new model of care which invested in health and wellbeing teams, including intermediate care and development of health and wellbeing centres. The Coastal locality was an early adopter of this model which sited  acute community services in Dawlish and health and wellbeing services in Teignmouth. 12 rehabilitation beds were included in the plans but never implemented due to the effectiveness of intermediate care provided by the health and wellbeing team.
CONTEXT: Completing the implementation of the care model and planning for their sustainable future, the 3 Teignmouth GP practices (two of which are planning to merge) now wish to co-locate their main surgeries in a new health and wellbeing centre where the health and wellbeing team and voluntary sector can join them. The practices are responsible for consulting with their registered patients about such a move and this is governed through the CCG Primary Care Committee.  A move of the health and wellbeing staff base or the voluntary sector is not a matter for public consultation.
CCG PROPOSALS: The CCG is responsible for consultation in relation to outpatient/community clinics and day case procedure services which are provided in Teignmouth Community Hospital. The CCG also needs to re-consult on 12 rehabilitation beds which have never been implemented due to the success of intermediate care provided by the health and wellbeing team. 
There is a desire to keep providing in the locality all services currently delivered from Teignmouth Community Hospital. We have evaluated the impact of moving the patient-facing services commissioned by the CCG  to Dawlish Community Hospital or a health and wellbeing centre in Teignmouth town centre. This QEIA reviews impact of moving frequently used clinics to the health and wellbeing centre with day case procedures and specialist clinics to Dawlish Community Hospital. If all the changes described here took place, Teignmouth Community Hospital would close.
Teignmouth Community Hospital sees 23,478 people in a year across all the services. Divided by 52, this averages to 451 people attending per week.</t>
  </si>
  <si>
    <t>All services are being 'lifted and shifted' and therefore will still meet the same staffing, treatment and administration standards that are currently administered now. 
Dawlish Community Hospital is a purpose built, modern community hospital. At Dawlish Hospital there is level access at both ground and lower ground floors with a lift from the lower ground floor. Therefore, safety will be at the very least maintained and likely improved. 
A health and wellbeing centre at Brunswick Street would be a brand new, purposely designed building with all modern facilities. Therefore, safety will be at the very least maintained and likely improved.
DAY CASE PROCEDURES - A minor day procedure operating suite designed to current NHS guidance will be provided on the ground floor at Dawlish Hospital. The suite will be a stand-alone unit with a changing and pre-operative area, a procedure space and a recovery area. The equipment and technical environment would remain at the same level of safety or improved through updates. Practice would remain at the current level of safety. 
OUTPATIENTS and COMMUNITY CLINICS - outpatient clinic services will still meet the same staffing, treatment and administration standards that are currently administered.  
REHABILITIATION BEDS - There is no reduction of safety as these are not implemented. There is clinical evidence and research to demonstrate that the health and wellbeing care team are looking after patients safely, as they actively support patients who are at risk of admission and then liaise with the acute hospital to support timely supported discharge. People are recovering more quickly and effectively getting back to their level of independence and ability than they would have if they had spent more time in a hospital bed. Data to support this can be found in the uploaded documents section.</t>
  </si>
  <si>
    <t>The model of care in Teignmouth has been evaluated by researchers in residence at Torbay and South Devon Foundation Trust. This can be seen in attachment 'Care model findings 2018 for external dissemination with notes'. This demonstrates how the health and wellbeing team supports its local population in terms of patient motivation, mental wellbeing scale, frailty and further use of the health and care system. Co-locating this team with primary care in a new health and wellbeing centre will further increase the effectiveness of how they all work in support of each other.
DAY CASE PROCEDURES - There will be no change to operational features if the day case procedures and specialist outpatients move to Dawlish in terms of workforce or leadership. The team is 'lifting and shifting'.
OUTPATIENTS AND COMMUNITY CLINICS- Combining the health and wellbeing team and community clinics with primary care will provide a first-grade integrated service that will support people and all members of the community with their health needs.  It will also include other statutory and voluntary sector for rounded patient care and support. Specialist outpatients will be 'lifted and shifted' to Dawlish so no change to effectiveness.
REHABILITATION BEDS - Data shows that 232 patients would be cared for in 12 rehab beds over a year but 881 people per year are being effectively looked after in their own homes or other beds. This can be found in uploaded attachment 'Cost of IC team vs rehab beds'. The intermediate care team are working effectively to support patients locally to avoid a hospital admission or to support them to be discharged safely home or near home. Being able to do this in people's own homes or care homes means that the rehabilitation beds that have never been implemented are not needed. People are recovering more quickly and effectively, getting back to their level of independence and ability than they would have if they had spent more time in a hospital bed.</t>
  </si>
  <si>
    <t xml:space="preserve">There is no change to operational features of day case procedures and specialist outpatients if moving to Dawlish. Patients from Teignmouth and outside of the locality south and west of Teignmouth who attend day case procedures or specialist outpatients will have 3.8 miles further to travel. There are main line/route bus and train links to Dawlish as well as Teignmouth (this is on the same train line). For some coming from the north and east of the locality the journey will be shorter. The parking at Dawlish Community Hospital is larger in capacity than at Teignmouth and is on the flat, with easier access into the building than at Teignmouth Community Hospital. 
DAY CASE PROCEDURE - The suite will be a stand-alone unit with a changing and pre-procedure area, a procedure space and a recovery area. The layout of the rooms will ensure privacy and dignity standards are met, which is an improvement from the current facilities. There will be level access at both ground and lower ground floors with a lift from the lower ground floor. 1,173 patients use this facility in a year. 51% of these are from Torbay. 35% are from Newton Abbot and Moor to Sea combined. Just 13% are from Coastal sub-locality.
OUTPATIENTS AND COMMUNITY CLINICS- These have been split so that those which are most used by local people are staying in the same town. Specialist outpatients moving to Dawlish are being 'lifted and shifted' so the journey will be different for people using these clinics. Feedback from engagement undertaken already in Teignmouth demonstrates that people welcome the prospect of the health and wellbeing team and other voluntary and statutory services co-locating with primary care in a new building and understand this is likely to enhance patient experience. There are concerns about building and parking logistics such as whether there will be enough parking or if the waiting rooms will be too large and overwhelming, and these are being taken account of in the proposal development.
The area immediately to the east and north of Teignmouth Community Hospital is an area with one of the highest indices of multiple deprivation in Devon (a score of 38 against the highest in Devon - 45 and the Coastal average of 19). Our data shows around 500 people a year from this area use the clinics that would move to the town centre and 55 people use the services that would move to Dawlish. 
Experience of consultants: Journeys from Torbay hospital to Dawlish hospital where the specialist outpatients would move to are 4 minutes longer than to Teignmouth.
Experience of consultation: public opinion is supportive of the vision of further integrating services and having a new health and wellbeing centre, but many do not want this to be at the expense of losing a community hospital. There is an active Save Our Community Hospitals branch in Teignmouth and we can expect public demonstrations. The Steering Group has considered this and discussed with Healthwatch who will facilitate the consultation process. Drop-in events and public events are under evaluation for best effect of discussing issues and collecting feedback. 
Healthwatch Torbay has conducted a month-long survey on understanding the experience of people travelling to Teignmouth Community Hospital and the impact they might experience if their clinic is moved. They surveyed 231 people, two thirds of whom would need to travel to Teignmouth town centre for their future appointment if the proposals go ahead and one third to Dawlish. This [currently draft] report can be seen in uploaded documents.  
Uploaded attachments include:
•	Travel distance analysis 
•	Parking information.
•	Public transport travel analysis 
•	Engagement Feedback report </t>
  </si>
  <si>
    <t>96 of the respondents to the 2019/20 engagement considered themselves to have a disability. 78 of these said their disability was physical. We asked local community transport organisations to help make our surveys accessible to their customers. Respondents to 2018 engagement were 35 people with a disability, 156 with a long term condition and 32 people were carers. Dawlish Community Hospital is on a level site with good car parking and access. The building is modern and accessible including induction loop. A new build for the health and wellbeing centre would be in a level part of Teignmouth which is improved from the current hosptial site. JSNA shows Central Teignmouth has highest deprivation level in terms of health and disability. Users of patient transport would not be disadvantaged as the service will soak up cost of any additional miles.</t>
  </si>
  <si>
    <t>The area immediately to the west and north of Teignmouth Hospital (West Teignmouth) is an area with one of the highest indices of multiple deprivation in Devon (a score of 38 against the highest in Devon - 45 and the Coastal average of 19). Our data shows around 500 people a year from this area use the clinics that would move to the town centre where primary care is located, and 55 people per year use the services that would move to Dawlish.  Dawlish is accessible by bus &amp; train and is less than 4 miles away. It is 8-10 minute level walk from bus or train stops to Dawlish hospital. £3-4 return bus ticket with a journey of 10-14 minutes. Our patient transport policy adheres to https://www.nhs.uk/using-the-nhs/help-with-health-costs/healthcare-travel-costs-scheme-htcs/</t>
  </si>
  <si>
    <t>In terms of gaps and actions to address them, we discussed proposal development with Teignmouth Town Council, the chair of which represented the most deprived area. We are using the community stakeholder list that we developed for our last consultation which reflects groups and individuals across the protected characteristics. A gap in our knowledge of perspectives highlighted by this assessment and further engagement undertaken to date is race and ethnic group, gender identity, faith and belief, maternity and pregnancy and marriage and civil partnership as well as asylum seekers and refugees, travellers which we will be midful of as we progress.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</si>
</sst>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 #,##0.00_-;_-* &quot;-&quot;??_-;_-@_-"/>
    <numFmt numFmtId="164" formatCode="_-* #,##0_-;\-* #,##0_-;_-* &quot;-&quot;??_-;_-@_-"/>
    <numFmt numFmtId="165" formatCode="#,##0_ ;\-#,##0\ "/>
    <numFmt numFmtId="166" formatCode="#,##0_ ;[Red]\-#,##0\ "/>
  </numFmts>
  <fonts count="52" x14ac:knownFonts="1">
    <font>
      <sz val="11"/>
      <color theme="1"/>
      <name val="Calibri"/>
      <family val="2"/>
      <scheme val="minor"/>
    </font>
    <font>
      <sz val="11"/>
      <color theme="1"/>
      <name val="Calibri"/>
      <family val="2"/>
      <scheme val="minor"/>
    </font>
    <font>
      <b/>
      <sz val="11"/>
      <color theme="1"/>
      <name val="Calibri"/>
      <family val="2"/>
      <scheme val="minor"/>
    </font>
    <font>
      <b/>
      <i/>
      <sz val="16"/>
      <color theme="1"/>
      <name val="Calibri"/>
      <family val="2"/>
      <scheme val="minor"/>
    </font>
    <font>
      <b/>
      <i/>
      <sz val="18"/>
      <color theme="1"/>
      <name val="Calibri"/>
      <family val="2"/>
      <scheme val="minor"/>
    </font>
    <font>
      <i/>
      <sz val="11"/>
      <color theme="1"/>
      <name val="Calibri"/>
      <family val="2"/>
      <scheme val="minor"/>
    </font>
    <font>
      <sz val="11"/>
      <color theme="0" tint="-0.14999847407452621"/>
      <name val="Calibri"/>
      <family val="2"/>
      <scheme val="minor"/>
    </font>
    <font>
      <u/>
      <sz val="11"/>
      <color theme="10"/>
      <name val="Calibri"/>
      <family val="2"/>
      <scheme val="minor"/>
    </font>
    <font>
      <sz val="12"/>
      <color theme="1"/>
      <name val="Calibri"/>
      <family val="2"/>
      <scheme val="minor"/>
    </font>
    <font>
      <sz val="11"/>
      <color rgb="FFFF0000"/>
      <name val="Calibri"/>
      <family val="2"/>
      <scheme val="minor"/>
    </font>
    <font>
      <sz val="12"/>
      <name val="Calibri"/>
      <family val="2"/>
      <scheme val="minor"/>
    </font>
    <font>
      <sz val="11"/>
      <name val="Calibri"/>
      <family val="2"/>
      <scheme val="minor"/>
    </font>
    <font>
      <b/>
      <sz val="12"/>
      <color theme="1"/>
      <name val="Calibri"/>
      <family val="2"/>
      <scheme val="minor"/>
    </font>
    <font>
      <sz val="10"/>
      <color theme="1"/>
      <name val="Calibri"/>
      <family val="2"/>
      <scheme val="minor"/>
    </font>
    <font>
      <sz val="14"/>
      <color theme="1"/>
      <name val="Calibri"/>
      <family val="2"/>
      <scheme val="minor"/>
    </font>
    <font>
      <b/>
      <sz val="18"/>
      <color theme="1"/>
      <name val="Calibri"/>
      <family val="2"/>
      <scheme val="minor"/>
    </font>
    <font>
      <b/>
      <sz val="11"/>
      <name val="Calibri"/>
      <family val="2"/>
      <scheme val="minor"/>
    </font>
    <font>
      <b/>
      <sz val="14"/>
      <color theme="1"/>
      <name val="Calibri"/>
      <family val="2"/>
      <scheme val="minor"/>
    </font>
    <font>
      <b/>
      <sz val="16"/>
      <color theme="1"/>
      <name val="Calibri"/>
      <family val="2"/>
      <scheme val="minor"/>
    </font>
    <font>
      <b/>
      <sz val="12"/>
      <name val="Arial"/>
      <family val="2"/>
    </font>
    <font>
      <b/>
      <i/>
      <sz val="11"/>
      <color theme="1"/>
      <name val="Calibri"/>
      <family val="2"/>
      <scheme val="minor"/>
    </font>
    <font>
      <u/>
      <sz val="11"/>
      <color theme="4"/>
      <name val="Calibri"/>
      <family val="2"/>
      <scheme val="minor"/>
    </font>
    <font>
      <u/>
      <sz val="11"/>
      <color theme="5" tint="-0.249977111117893"/>
      <name val="Calibri"/>
      <family val="2"/>
      <scheme val="minor"/>
    </font>
    <font>
      <sz val="14"/>
      <name val="Calibri"/>
      <family val="2"/>
      <scheme val="minor"/>
    </font>
    <font>
      <b/>
      <sz val="12"/>
      <name val="Calibri"/>
      <family val="2"/>
      <scheme val="minor"/>
    </font>
    <font>
      <sz val="11"/>
      <color theme="0" tint="-4.9989318521683403E-2"/>
      <name val="Calibri"/>
      <family val="2"/>
      <scheme val="minor"/>
    </font>
    <font>
      <b/>
      <sz val="11"/>
      <color theme="0" tint="-4.9989318521683403E-2"/>
      <name val="Calibri"/>
      <family val="2"/>
      <scheme val="minor"/>
    </font>
    <font>
      <b/>
      <sz val="14"/>
      <name val="Calibri"/>
      <family val="2"/>
      <scheme val="minor"/>
    </font>
    <font>
      <sz val="9"/>
      <color indexed="81"/>
      <name val="Tahoma"/>
      <family val="2"/>
    </font>
    <font>
      <b/>
      <sz val="20"/>
      <color theme="1"/>
      <name val="Calibri"/>
      <family val="2"/>
      <scheme val="minor"/>
    </font>
    <font>
      <b/>
      <sz val="8"/>
      <color indexed="81"/>
      <name val="Tahoma"/>
      <family val="2"/>
    </font>
    <font>
      <sz val="18"/>
      <color theme="1"/>
      <name val="Calibri"/>
      <family val="2"/>
      <scheme val="minor"/>
    </font>
    <font>
      <sz val="11"/>
      <color rgb="FF000000"/>
      <name val="Calibri"/>
      <family val="2"/>
    </font>
    <font>
      <sz val="11"/>
      <color rgb="FF333399"/>
      <name val="Calibri"/>
      <family val="2"/>
    </font>
    <font>
      <b/>
      <sz val="16"/>
      <color rgb="FF000000"/>
      <name val="Calibri"/>
      <family val="2"/>
    </font>
    <font>
      <sz val="16"/>
      <color rgb="FF000000"/>
      <name val="Calibri"/>
      <family val="2"/>
    </font>
    <font>
      <i/>
      <sz val="11"/>
      <color rgb="FFFF0000"/>
      <name val="Calibri"/>
      <family val="2"/>
    </font>
    <font>
      <sz val="10"/>
      <name val="Arial"/>
      <family val="2"/>
    </font>
    <font>
      <sz val="11"/>
      <color indexed="81"/>
      <name val="Tahoma"/>
      <family val="2"/>
    </font>
    <font>
      <b/>
      <sz val="11"/>
      <color theme="0"/>
      <name val="Calibri"/>
      <family val="2"/>
      <scheme val="minor"/>
    </font>
    <font>
      <sz val="11"/>
      <color theme="0"/>
      <name val="Calibri"/>
      <family val="2"/>
      <scheme val="minor"/>
    </font>
    <font>
      <sz val="10"/>
      <name val="Calibri"/>
      <family val="2"/>
      <scheme val="minor"/>
    </font>
    <font>
      <i/>
      <sz val="11"/>
      <name val="Calibri"/>
      <family val="2"/>
      <scheme val="minor"/>
    </font>
    <font>
      <b/>
      <sz val="18"/>
      <name val="Calibri"/>
      <family val="2"/>
      <scheme val="minor"/>
    </font>
    <font>
      <b/>
      <sz val="22"/>
      <color theme="1"/>
      <name val="Calibri"/>
      <family val="2"/>
      <scheme val="minor"/>
    </font>
    <font>
      <b/>
      <sz val="11"/>
      <color indexed="81"/>
      <name val="Tahoma"/>
      <family val="2"/>
    </font>
    <font>
      <i/>
      <sz val="11"/>
      <color theme="0" tint="-0.499984740745262"/>
      <name val="Calibri"/>
      <family val="2"/>
      <scheme val="minor"/>
    </font>
    <font>
      <sz val="12"/>
      <color indexed="81"/>
      <name val="Tahoma"/>
      <family val="2"/>
    </font>
    <font>
      <sz val="11"/>
      <name val="Arial"/>
      <family val="2"/>
    </font>
    <font>
      <b/>
      <sz val="11"/>
      <name val="Arial"/>
      <family val="2"/>
    </font>
    <font>
      <sz val="10"/>
      <color indexed="81"/>
      <name val="Tahoma"/>
      <family val="2"/>
    </font>
    <font>
      <sz val="16"/>
      <color theme="1"/>
      <name val="Arial Rounded MT Bold"/>
      <family val="2"/>
    </font>
  </fonts>
  <fills count="23">
    <fill>
      <patternFill patternType="none"/>
    </fill>
    <fill>
      <patternFill patternType="gray125"/>
    </fill>
    <fill>
      <patternFill patternType="solid">
        <fgColor theme="0"/>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rgb="FFFF0000"/>
        <bgColor indexed="64"/>
      </patternFill>
    </fill>
    <fill>
      <patternFill patternType="solid">
        <fgColor rgb="FFFFC000"/>
        <bgColor indexed="64"/>
      </patternFill>
    </fill>
    <fill>
      <patternFill patternType="solid">
        <fgColor rgb="FFFFFF00"/>
        <bgColor indexed="64"/>
      </patternFill>
    </fill>
    <fill>
      <patternFill patternType="solid">
        <fgColor rgb="FF92D050"/>
        <bgColor indexed="64"/>
      </patternFill>
    </fill>
    <fill>
      <patternFill patternType="solid">
        <fgColor theme="6" tint="0.79998168889431442"/>
        <bgColor indexed="64"/>
      </patternFill>
    </fill>
    <fill>
      <patternFill patternType="solid">
        <fgColor theme="8" tint="0.79998168889431442"/>
        <bgColor indexed="64"/>
      </patternFill>
    </fill>
    <fill>
      <patternFill patternType="solid">
        <fgColor theme="4" tint="0.59999389629810485"/>
        <bgColor indexed="64"/>
      </patternFill>
    </fill>
    <fill>
      <patternFill patternType="solid">
        <fgColor theme="7" tint="0.59999389629810485"/>
        <bgColor indexed="64"/>
      </patternFill>
    </fill>
    <fill>
      <patternFill patternType="solid">
        <fgColor theme="5" tint="0.79998168889431442"/>
        <bgColor indexed="64"/>
      </patternFill>
    </fill>
    <fill>
      <patternFill patternType="solid">
        <fgColor theme="9" tint="0.59999389629810485"/>
        <bgColor indexed="64"/>
      </patternFill>
    </fill>
    <fill>
      <patternFill patternType="solid">
        <fgColor theme="2" tint="-9.9978637043366805E-2"/>
        <bgColor indexed="64"/>
      </patternFill>
    </fill>
    <fill>
      <patternFill patternType="solid">
        <fgColor theme="2"/>
        <bgColor indexed="64"/>
      </patternFill>
    </fill>
    <fill>
      <patternFill patternType="solid">
        <fgColor theme="4" tint="0.79998168889431442"/>
        <bgColor indexed="64"/>
      </patternFill>
    </fill>
    <fill>
      <patternFill patternType="solid">
        <fgColor rgb="FF00B0F0"/>
        <bgColor indexed="64"/>
      </patternFill>
    </fill>
    <fill>
      <patternFill patternType="solid">
        <fgColor theme="0" tint="-0.34998626667073579"/>
        <bgColor indexed="64"/>
      </patternFill>
    </fill>
    <fill>
      <patternFill patternType="solid">
        <fgColor theme="3" tint="0.79998168889431442"/>
        <bgColor indexed="64"/>
      </patternFill>
    </fill>
    <fill>
      <patternFill patternType="solid">
        <fgColor theme="3" tint="0.79998168889431442"/>
        <bgColor auto="1"/>
      </patternFill>
    </fill>
  </fills>
  <borders count="54">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diagonal/>
    </border>
    <border>
      <left style="medium">
        <color indexed="64"/>
      </left>
      <right/>
      <top/>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bottom style="thin">
        <color indexed="64"/>
      </bottom>
      <diagonal/>
    </border>
    <border>
      <left style="thin">
        <color indexed="64"/>
      </left>
      <right/>
      <top/>
      <bottom style="medium">
        <color indexed="64"/>
      </bottom>
      <diagonal/>
    </border>
    <border>
      <left/>
      <right/>
      <top style="thin">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style="medium">
        <color indexed="64"/>
      </left>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thin">
        <color indexed="64"/>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thin">
        <color indexed="64"/>
      </left>
      <right/>
      <top style="medium">
        <color indexed="64"/>
      </top>
      <bottom style="medium">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right style="thin">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medium">
        <color indexed="64"/>
      </right>
      <top/>
      <bottom style="thin">
        <color indexed="64"/>
      </bottom>
      <diagonal/>
    </border>
    <border>
      <left/>
      <right style="thin">
        <color indexed="64"/>
      </right>
      <top/>
      <bottom style="medium">
        <color indexed="64"/>
      </bottom>
      <diagonal/>
    </border>
    <border>
      <left style="medium">
        <color indexed="64"/>
      </left>
      <right style="medium">
        <color indexed="64"/>
      </right>
      <top style="medium">
        <color indexed="64"/>
      </top>
      <bottom style="thin">
        <color indexed="64"/>
      </bottom>
      <diagonal/>
    </border>
    <border>
      <left style="thin">
        <color indexed="64"/>
      </left>
      <right/>
      <top/>
      <bottom/>
      <diagonal/>
    </border>
  </borders>
  <cellStyleXfs count="4">
    <xf numFmtId="0" fontId="0" fillId="0" borderId="0"/>
    <xf numFmtId="9" fontId="1" fillId="0" borderId="0" applyFont="0" applyFill="0" applyBorder="0" applyAlignment="0" applyProtection="0"/>
    <xf numFmtId="43" fontId="1" fillId="0" borderId="0" applyFont="0" applyFill="0" applyBorder="0" applyAlignment="0" applyProtection="0"/>
    <xf numFmtId="0" fontId="7" fillId="0" borderId="0" applyNumberFormat="0" applyFill="0" applyBorder="0" applyAlignment="0" applyProtection="0"/>
  </cellStyleXfs>
  <cellXfs count="581">
    <xf numFmtId="0" fontId="0" fillId="0" borderId="0" xfId="0"/>
    <xf numFmtId="0" fontId="0" fillId="2" borderId="0" xfId="0" applyFill="1"/>
    <xf numFmtId="0" fontId="0" fillId="2" borderId="1" xfId="0" applyFill="1" applyBorder="1"/>
    <xf numFmtId="0" fontId="0" fillId="2" borderId="0" xfId="0" applyFill="1" applyBorder="1"/>
    <xf numFmtId="0" fontId="0" fillId="2" borderId="0" xfId="0" applyFill="1" applyBorder="1" applyAlignment="1">
      <alignment horizontal="center"/>
    </xf>
    <xf numFmtId="0" fontId="0" fillId="2" borderId="0" xfId="0" applyFill="1" applyAlignment="1">
      <alignment horizontal="center"/>
    </xf>
    <xf numFmtId="0" fontId="0" fillId="2" borderId="1" xfId="0" applyFill="1" applyBorder="1" applyAlignment="1">
      <alignment horizontal="center" vertical="center" wrapText="1"/>
    </xf>
    <xf numFmtId="0" fontId="0" fillId="5" borderId="5" xfId="0" applyFill="1" applyBorder="1"/>
    <xf numFmtId="0" fontId="0" fillId="5" borderId="6" xfId="0" applyFill="1" applyBorder="1"/>
    <xf numFmtId="0" fontId="2" fillId="5" borderId="6" xfId="0" applyFont="1" applyFill="1" applyBorder="1" applyAlignment="1">
      <alignment horizontal="center" wrapText="1"/>
    </xf>
    <xf numFmtId="0" fontId="2" fillId="5" borderId="6" xfId="0" applyFont="1" applyFill="1" applyBorder="1" applyAlignment="1">
      <alignment horizontal="center"/>
    </xf>
    <xf numFmtId="0" fontId="0" fillId="5" borderId="7" xfId="0" applyFill="1" applyBorder="1"/>
    <xf numFmtId="0" fontId="0" fillId="2" borderId="0" xfId="0" applyFill="1" applyAlignment="1">
      <alignment horizontal="left"/>
    </xf>
    <xf numFmtId="0" fontId="0" fillId="4" borderId="0" xfId="0" applyFill="1"/>
    <xf numFmtId="0" fontId="0" fillId="2" borderId="0" xfId="0" applyFill="1" applyAlignment="1">
      <alignment horizontal="center" wrapText="1"/>
    </xf>
    <xf numFmtId="0" fontId="0" fillId="6" borderId="1" xfId="0" applyFill="1" applyBorder="1" applyAlignment="1">
      <alignment horizontal="center" vertical="center" wrapText="1"/>
    </xf>
    <xf numFmtId="0" fontId="0" fillId="7" borderId="1" xfId="0" applyFill="1" applyBorder="1" applyAlignment="1">
      <alignment horizontal="center" vertical="center" wrapText="1"/>
    </xf>
    <xf numFmtId="0" fontId="0" fillId="8" borderId="1" xfId="0" applyFill="1" applyBorder="1" applyAlignment="1">
      <alignment horizontal="center" vertical="center" wrapText="1"/>
    </xf>
    <xf numFmtId="0" fontId="0" fillId="9" borderId="1" xfId="0" applyFill="1" applyBorder="1" applyAlignment="1">
      <alignment horizontal="center" vertical="center" wrapText="1"/>
    </xf>
    <xf numFmtId="0" fontId="0" fillId="10" borderId="1" xfId="0" applyFill="1" applyBorder="1" applyAlignment="1">
      <alignment horizontal="center" vertical="center" wrapText="1"/>
    </xf>
    <xf numFmtId="0" fontId="0" fillId="10" borderId="1" xfId="0" applyFont="1" applyFill="1" applyBorder="1" applyAlignment="1">
      <alignment horizontal="center" vertical="center" wrapText="1"/>
    </xf>
    <xf numFmtId="0" fontId="0" fillId="11" borderId="1" xfId="0" applyFill="1" applyBorder="1" applyAlignment="1">
      <alignment horizontal="center" vertical="center" wrapText="1"/>
    </xf>
    <xf numFmtId="0" fontId="0" fillId="11" borderId="1" xfId="0" applyFont="1" applyFill="1" applyBorder="1" applyAlignment="1">
      <alignment horizontal="center" vertical="center" wrapText="1"/>
    </xf>
    <xf numFmtId="0" fontId="0" fillId="12" borderId="1" xfId="0" applyFill="1" applyBorder="1" applyAlignment="1">
      <alignment horizontal="center" vertical="center" wrapText="1"/>
    </xf>
    <xf numFmtId="0" fontId="0" fillId="13" borderId="1" xfId="0" applyFill="1" applyBorder="1" applyAlignment="1">
      <alignment horizontal="center" vertical="center" wrapText="1"/>
    </xf>
    <xf numFmtId="0" fontId="0" fillId="15" borderId="1" xfId="0" applyFill="1" applyBorder="1" applyAlignment="1">
      <alignment horizontal="center" vertical="center" wrapText="1"/>
    </xf>
    <xf numFmtId="0" fontId="0" fillId="14" borderId="1" xfId="0" applyFill="1" applyBorder="1" applyAlignment="1">
      <alignment horizontal="center" vertical="center" wrapText="1"/>
    </xf>
    <xf numFmtId="0" fontId="15" fillId="6" borderId="1" xfId="0" applyFont="1" applyFill="1" applyBorder="1" applyAlignment="1">
      <alignment horizontal="center"/>
    </xf>
    <xf numFmtId="0" fontId="15" fillId="7" borderId="1" xfId="0" applyFont="1" applyFill="1" applyBorder="1" applyAlignment="1">
      <alignment horizontal="center"/>
    </xf>
    <xf numFmtId="0" fontId="15" fillId="8" borderId="1" xfId="0" applyFont="1" applyFill="1" applyBorder="1" applyAlignment="1">
      <alignment horizontal="center"/>
    </xf>
    <xf numFmtId="0" fontId="15" fillId="9" borderId="1" xfId="0" applyFont="1" applyFill="1" applyBorder="1" applyAlignment="1">
      <alignment horizontal="center"/>
    </xf>
    <xf numFmtId="0" fontId="15" fillId="10" borderId="1" xfId="0" applyFont="1" applyFill="1" applyBorder="1" applyAlignment="1">
      <alignment horizontal="center"/>
    </xf>
    <xf numFmtId="0" fontId="15" fillId="2" borderId="1" xfId="0" applyFont="1" applyFill="1" applyBorder="1" applyAlignment="1">
      <alignment horizontal="center"/>
    </xf>
    <xf numFmtId="0" fontId="15" fillId="11" borderId="1" xfId="0" applyFont="1" applyFill="1" applyBorder="1" applyAlignment="1">
      <alignment horizontal="center"/>
    </xf>
    <xf numFmtId="0" fontId="15" fillId="12" borderId="1" xfId="0" applyFont="1" applyFill="1" applyBorder="1" applyAlignment="1">
      <alignment horizontal="center"/>
    </xf>
    <xf numFmtId="0" fontId="15" fillId="13" borderId="1" xfId="0" applyFont="1" applyFill="1" applyBorder="1" applyAlignment="1">
      <alignment horizontal="center"/>
    </xf>
    <xf numFmtId="0" fontId="15" fillId="15" borderId="1" xfId="0" applyFont="1" applyFill="1" applyBorder="1" applyAlignment="1">
      <alignment horizontal="center"/>
    </xf>
    <xf numFmtId="0" fontId="15" fillId="14" borderId="1" xfId="0" applyFont="1" applyFill="1" applyBorder="1" applyAlignment="1">
      <alignment horizontal="center"/>
    </xf>
    <xf numFmtId="0" fontId="8" fillId="2" borderId="1" xfId="0" applyFont="1" applyFill="1" applyBorder="1" applyAlignment="1">
      <alignment horizontal="center" vertical="center"/>
    </xf>
    <xf numFmtId="0" fontId="14" fillId="2" borderId="1" xfId="0" applyFont="1" applyFill="1" applyBorder="1" applyAlignment="1">
      <alignment horizontal="center" vertical="center" wrapText="1"/>
    </xf>
    <xf numFmtId="0" fontId="12" fillId="2" borderId="0" xfId="0" applyFont="1" applyFill="1" applyAlignment="1">
      <alignment horizontal="left"/>
    </xf>
    <xf numFmtId="0" fontId="0" fillId="6" borderId="1" xfId="0" applyFont="1" applyFill="1" applyBorder="1" applyAlignment="1">
      <alignment horizontal="center" vertical="center"/>
    </xf>
    <xf numFmtId="0" fontId="0" fillId="7" borderId="1" xfId="0" applyFont="1" applyFill="1" applyBorder="1" applyAlignment="1">
      <alignment horizontal="center" vertical="center"/>
    </xf>
    <xf numFmtId="0" fontId="0" fillId="8" borderId="1" xfId="0" applyFont="1" applyFill="1" applyBorder="1" applyAlignment="1">
      <alignment horizontal="center" vertical="center"/>
    </xf>
    <xf numFmtId="0" fontId="0" fillId="9" borderId="1" xfId="0" applyFont="1" applyFill="1" applyBorder="1" applyAlignment="1">
      <alignment horizontal="center" vertical="center"/>
    </xf>
    <xf numFmtId="0" fontId="0" fillId="10" borderId="1" xfId="0" applyFont="1" applyFill="1" applyBorder="1" applyAlignment="1">
      <alignment horizontal="center" vertical="center"/>
    </xf>
    <xf numFmtId="0" fontId="0" fillId="2" borderId="1" xfId="0" applyFont="1" applyFill="1" applyBorder="1" applyAlignment="1">
      <alignment horizontal="center" vertical="center"/>
    </xf>
    <xf numFmtId="0" fontId="0" fillId="11" borderId="1" xfId="0" applyFont="1" applyFill="1" applyBorder="1" applyAlignment="1">
      <alignment horizontal="center" vertical="center"/>
    </xf>
    <xf numFmtId="0" fontId="0" fillId="12" borderId="1" xfId="0" applyFont="1" applyFill="1" applyBorder="1" applyAlignment="1">
      <alignment horizontal="center" vertical="center"/>
    </xf>
    <xf numFmtId="0" fontId="0" fillId="13" borderId="1" xfId="0" applyFont="1" applyFill="1" applyBorder="1" applyAlignment="1">
      <alignment horizontal="center" vertical="center"/>
    </xf>
    <xf numFmtId="0" fontId="0" fillId="15" borderId="1" xfId="0" applyFont="1" applyFill="1" applyBorder="1" applyAlignment="1">
      <alignment horizontal="center" vertical="center"/>
    </xf>
    <xf numFmtId="0" fontId="0" fillId="14" borderId="1" xfId="0" applyFont="1" applyFill="1" applyBorder="1" applyAlignment="1">
      <alignment horizontal="center" vertical="center"/>
    </xf>
    <xf numFmtId="0" fontId="8" fillId="11" borderId="1" xfId="0" applyFont="1" applyFill="1" applyBorder="1" applyAlignment="1">
      <alignment horizontal="center" vertical="center"/>
    </xf>
    <xf numFmtId="0" fontId="8" fillId="12" borderId="1" xfId="0" applyFont="1" applyFill="1" applyBorder="1" applyAlignment="1">
      <alignment horizontal="center" vertical="center"/>
    </xf>
    <xf numFmtId="0" fontId="8" fillId="13" borderId="1" xfId="0" applyFont="1" applyFill="1" applyBorder="1" applyAlignment="1">
      <alignment horizontal="center" vertical="center"/>
    </xf>
    <xf numFmtId="0" fontId="8" fillId="15" borderId="1" xfId="0" applyFont="1" applyFill="1" applyBorder="1" applyAlignment="1">
      <alignment horizontal="center" vertical="center"/>
    </xf>
    <xf numFmtId="0" fontId="8" fillId="14" borderId="1" xfId="0" applyFont="1" applyFill="1" applyBorder="1" applyAlignment="1">
      <alignment horizontal="center" vertical="center"/>
    </xf>
    <xf numFmtId="0" fontId="8" fillId="6" borderId="1" xfId="0" applyFont="1" applyFill="1" applyBorder="1" applyAlignment="1">
      <alignment horizontal="center" vertical="center"/>
    </xf>
    <xf numFmtId="0" fontId="8" fillId="7" borderId="1" xfId="0" applyFont="1" applyFill="1" applyBorder="1" applyAlignment="1">
      <alignment horizontal="center" vertical="center"/>
    </xf>
    <xf numFmtId="0" fontId="8" fillId="8" borderId="1" xfId="0" applyFont="1" applyFill="1" applyBorder="1" applyAlignment="1">
      <alignment horizontal="center" vertical="center"/>
    </xf>
    <xf numFmtId="0" fontId="8" fillId="9" borderId="1" xfId="0" applyFont="1" applyFill="1" applyBorder="1" applyAlignment="1">
      <alignment horizontal="center" vertical="center"/>
    </xf>
    <xf numFmtId="0" fontId="8" fillId="10" borderId="1" xfId="0" applyFont="1" applyFill="1" applyBorder="1" applyAlignment="1">
      <alignment horizontal="center" vertical="center"/>
    </xf>
    <xf numFmtId="0" fontId="0" fillId="2" borderId="10" xfId="0" applyFill="1" applyBorder="1"/>
    <xf numFmtId="0" fontId="0" fillId="2" borderId="12" xfId="0" applyFill="1" applyBorder="1"/>
    <xf numFmtId="0" fontId="0" fillId="2" borderId="13" xfId="0" applyFill="1" applyBorder="1"/>
    <xf numFmtId="0" fontId="0" fillId="2" borderId="11" xfId="0" applyFill="1" applyBorder="1"/>
    <xf numFmtId="0" fontId="0" fillId="2" borderId="14" xfId="0" applyFill="1" applyBorder="1"/>
    <xf numFmtId="0" fontId="0" fillId="2" borderId="15" xfId="0" applyFill="1" applyBorder="1"/>
    <xf numFmtId="0" fontId="0" fillId="2" borderId="16" xfId="0" applyFill="1" applyBorder="1"/>
    <xf numFmtId="0" fontId="0" fillId="2" borderId="17" xfId="0" applyFill="1" applyBorder="1"/>
    <xf numFmtId="0" fontId="0" fillId="2" borderId="11" xfId="0" applyFill="1" applyBorder="1" applyAlignment="1">
      <alignment horizontal="center"/>
    </xf>
    <xf numFmtId="0" fontId="17" fillId="2" borderId="0" xfId="0" applyFont="1" applyFill="1"/>
    <xf numFmtId="0" fontId="18" fillId="2" borderId="1" xfId="0" applyFont="1" applyFill="1" applyBorder="1"/>
    <xf numFmtId="0" fontId="18" fillId="17" borderId="1" xfId="0" applyFont="1" applyFill="1" applyBorder="1" applyAlignment="1">
      <alignment horizontal="center"/>
    </xf>
    <xf numFmtId="0" fontId="18" fillId="9" borderId="1" xfId="0" applyFont="1" applyFill="1" applyBorder="1" applyAlignment="1">
      <alignment horizontal="center"/>
    </xf>
    <xf numFmtId="0" fontId="18" fillId="8" borderId="1" xfId="0" applyFont="1" applyFill="1" applyBorder="1" applyAlignment="1">
      <alignment horizontal="center"/>
    </xf>
    <xf numFmtId="0" fontId="18" fillId="7" borderId="1" xfId="0" applyFont="1" applyFill="1" applyBorder="1" applyAlignment="1">
      <alignment horizontal="center"/>
    </xf>
    <xf numFmtId="0" fontId="18" fillId="6" borderId="1" xfId="0" applyFont="1" applyFill="1" applyBorder="1" applyAlignment="1">
      <alignment horizontal="center"/>
    </xf>
    <xf numFmtId="0" fontId="18" fillId="2" borderId="1" xfId="0" applyFont="1" applyFill="1" applyBorder="1" applyAlignment="1">
      <alignment horizontal="center"/>
    </xf>
    <xf numFmtId="0" fontId="18" fillId="16" borderId="1" xfId="0" applyFont="1" applyFill="1" applyBorder="1" applyAlignment="1">
      <alignment horizontal="center"/>
    </xf>
    <xf numFmtId="0" fontId="18" fillId="15" borderId="1" xfId="0" applyFont="1" applyFill="1" applyBorder="1" applyAlignment="1">
      <alignment horizontal="center"/>
    </xf>
    <xf numFmtId="0" fontId="18" fillId="13" borderId="1" xfId="0" applyFont="1" applyFill="1" applyBorder="1" applyAlignment="1">
      <alignment horizontal="center"/>
    </xf>
    <xf numFmtId="0" fontId="18" fillId="12" borderId="1" xfId="0" applyFont="1" applyFill="1" applyBorder="1" applyAlignment="1">
      <alignment horizontal="center"/>
    </xf>
    <xf numFmtId="0" fontId="18" fillId="11" borderId="1" xfId="0" applyFont="1" applyFill="1" applyBorder="1" applyAlignment="1">
      <alignment horizontal="center"/>
    </xf>
    <xf numFmtId="16" fontId="14" fillId="11" borderId="1" xfId="0" quotePrefix="1" applyNumberFormat="1" applyFont="1" applyFill="1" applyBorder="1" applyAlignment="1">
      <alignment horizontal="center" vertical="center" wrapText="1"/>
    </xf>
    <xf numFmtId="0" fontId="14" fillId="12" borderId="1" xfId="0" applyFont="1" applyFill="1" applyBorder="1" applyAlignment="1">
      <alignment horizontal="center" vertical="center" wrapText="1"/>
    </xf>
    <xf numFmtId="0" fontId="14" fillId="13" borderId="1" xfId="0" applyFont="1" applyFill="1" applyBorder="1" applyAlignment="1">
      <alignment horizontal="center" vertical="center" wrapText="1"/>
    </xf>
    <xf numFmtId="0" fontId="14" fillId="15" borderId="1" xfId="0" applyFont="1" applyFill="1" applyBorder="1" applyAlignment="1">
      <alignment horizontal="center" vertical="center" wrapText="1"/>
    </xf>
    <xf numFmtId="0" fontId="14" fillId="14" borderId="1" xfId="0" applyFont="1" applyFill="1" applyBorder="1" applyAlignment="1">
      <alignment horizontal="center" vertical="center" wrapText="1"/>
    </xf>
    <xf numFmtId="0" fontId="17" fillId="6" borderId="1" xfId="0" applyFont="1" applyFill="1" applyBorder="1" applyAlignment="1">
      <alignment horizontal="center"/>
    </xf>
    <xf numFmtId="0" fontId="17" fillId="7" borderId="1" xfId="0" applyFont="1" applyFill="1" applyBorder="1" applyAlignment="1">
      <alignment horizontal="center"/>
    </xf>
    <xf numFmtId="0" fontId="17" fillId="8" borderId="1" xfId="0" applyFont="1" applyFill="1" applyBorder="1" applyAlignment="1">
      <alignment horizontal="center"/>
    </xf>
    <xf numFmtId="0" fontId="17" fillId="9" borderId="1" xfId="0" applyFont="1" applyFill="1" applyBorder="1" applyAlignment="1">
      <alignment horizontal="center"/>
    </xf>
    <xf numFmtId="0" fontId="17" fillId="10" borderId="1" xfId="0" applyFont="1" applyFill="1" applyBorder="1" applyAlignment="1">
      <alignment horizontal="center"/>
    </xf>
    <xf numFmtId="0" fontId="17" fillId="2" borderId="1" xfId="0" applyFont="1" applyFill="1" applyBorder="1" applyAlignment="1">
      <alignment horizontal="center"/>
    </xf>
    <xf numFmtId="0" fontId="17" fillId="11" borderId="1" xfId="0" applyFont="1" applyFill="1" applyBorder="1" applyAlignment="1">
      <alignment horizontal="center"/>
    </xf>
    <xf numFmtId="0" fontId="17" fillId="12" borderId="1" xfId="0" applyFont="1" applyFill="1" applyBorder="1" applyAlignment="1">
      <alignment horizontal="center"/>
    </xf>
    <xf numFmtId="0" fontId="17" fillId="13" borderId="1" xfId="0" applyFont="1" applyFill="1" applyBorder="1" applyAlignment="1">
      <alignment horizontal="center"/>
    </xf>
    <xf numFmtId="0" fontId="17" fillId="15" borderId="1" xfId="0" applyFont="1" applyFill="1" applyBorder="1" applyAlignment="1">
      <alignment horizontal="center"/>
    </xf>
    <xf numFmtId="0" fontId="17" fillId="14" borderId="1" xfId="0" applyFont="1" applyFill="1" applyBorder="1" applyAlignment="1">
      <alignment horizontal="center"/>
    </xf>
    <xf numFmtId="0" fontId="17" fillId="2" borderId="0" xfId="0" applyFont="1" applyFill="1" applyAlignment="1">
      <alignment horizontal="center"/>
    </xf>
    <xf numFmtId="0" fontId="17" fillId="2" borderId="1" xfId="0" applyFont="1" applyFill="1" applyBorder="1" applyAlignment="1">
      <alignment horizontal="center" vertical="center" wrapText="1"/>
    </xf>
    <xf numFmtId="0" fontId="17" fillId="2" borderId="1" xfId="0" applyFont="1" applyFill="1" applyBorder="1" applyAlignment="1">
      <alignment horizontal="center" vertical="center"/>
    </xf>
    <xf numFmtId="0" fontId="12" fillId="2" borderId="1" xfId="0" applyFont="1" applyFill="1" applyBorder="1" applyAlignment="1">
      <alignment horizontal="center" vertical="center" wrapText="1"/>
    </xf>
    <xf numFmtId="0" fontId="4" fillId="4" borderId="0" xfId="0" applyFont="1" applyFill="1"/>
    <xf numFmtId="0" fontId="0" fillId="4" borderId="0" xfId="0" applyFill="1" applyAlignment="1">
      <alignment horizontal="center"/>
    </xf>
    <xf numFmtId="0" fontId="10" fillId="4" borderId="0" xfId="0" applyFont="1" applyFill="1" applyAlignment="1">
      <alignment horizontal="center" vertical="center" wrapText="1"/>
    </xf>
    <xf numFmtId="0" fontId="10" fillId="4" borderId="0" xfId="0" applyFont="1" applyFill="1" applyAlignment="1">
      <alignment vertical="center" wrapText="1"/>
    </xf>
    <xf numFmtId="0" fontId="0" fillId="4" borderId="7" xfId="0" applyFill="1" applyBorder="1" applyAlignment="1">
      <alignment horizontal="center" vertical="center" wrapText="1"/>
    </xf>
    <xf numFmtId="0" fontId="9" fillId="4" borderId="0" xfId="0" applyFont="1" applyFill="1"/>
    <xf numFmtId="0" fontId="0" fillId="4" borderId="0" xfId="0" applyFill="1" applyBorder="1"/>
    <xf numFmtId="0" fontId="3" fillId="4" borderId="0" xfId="0" applyFont="1" applyFill="1"/>
    <xf numFmtId="0" fontId="2" fillId="4" borderId="2" xfId="0" applyFont="1" applyFill="1" applyBorder="1" applyAlignment="1">
      <alignment horizontal="center" vertical="center" wrapText="1"/>
    </xf>
    <xf numFmtId="49" fontId="2" fillId="4" borderId="2" xfId="0" applyNumberFormat="1" applyFont="1" applyFill="1" applyBorder="1" applyAlignment="1">
      <alignment horizontal="center" vertical="center" wrapText="1"/>
    </xf>
    <xf numFmtId="0" fontId="2" fillId="4" borderId="2" xfId="0" applyFont="1" applyFill="1" applyBorder="1" applyAlignment="1">
      <alignment horizontal="center" vertical="center"/>
    </xf>
    <xf numFmtId="0" fontId="0" fillId="4" borderId="0" xfId="0" applyFill="1" applyBorder="1" applyAlignment="1">
      <alignment horizontal="center"/>
    </xf>
    <xf numFmtId="164" fontId="11" fillId="4" borderId="0" xfId="2" applyNumberFormat="1" applyFont="1" applyFill="1" applyAlignment="1"/>
    <xf numFmtId="0" fontId="6" fillId="4" borderId="0" xfId="0" applyFont="1" applyFill="1"/>
    <xf numFmtId="0" fontId="0" fillId="4" borderId="0" xfId="0" applyFill="1" applyBorder="1" applyAlignment="1">
      <alignment horizontal="center" vertical="center" wrapText="1"/>
    </xf>
    <xf numFmtId="0" fontId="0" fillId="4" borderId="0" xfId="0" applyFill="1" applyAlignment="1">
      <alignment wrapText="1"/>
    </xf>
    <xf numFmtId="0" fontId="0" fillId="4" borderId="0" xfId="0" applyFill="1" applyBorder="1" applyAlignment="1">
      <alignment horizontal="left" vertical="center"/>
    </xf>
    <xf numFmtId="0" fontId="0" fillId="4" borderId="2" xfId="0" applyFont="1" applyFill="1" applyBorder="1"/>
    <xf numFmtId="0" fontId="23" fillId="4" borderId="2" xfId="0" applyFont="1" applyFill="1" applyBorder="1"/>
    <xf numFmtId="164" fontId="0" fillId="4" borderId="0" xfId="0" applyNumberFormat="1" applyFill="1"/>
    <xf numFmtId="0" fontId="12" fillId="2" borderId="0" xfId="0" applyFont="1" applyFill="1" applyAlignment="1">
      <alignment horizontal="center" vertical="center" wrapText="1"/>
    </xf>
    <xf numFmtId="0" fontId="12" fillId="2" borderId="0" xfId="0" applyFont="1" applyFill="1" applyAlignment="1">
      <alignment horizontal="center" vertical="center"/>
    </xf>
    <xf numFmtId="0" fontId="25" fillId="4" borderId="0" xfId="0" applyFont="1" applyFill="1"/>
    <xf numFmtId="0" fontId="2" fillId="4" borderId="23" xfId="0" applyFont="1" applyFill="1" applyBorder="1" applyAlignment="1">
      <alignment horizontal="center" vertical="center" wrapText="1"/>
    </xf>
    <xf numFmtId="49" fontId="2" fillId="4" borderId="23" xfId="0" applyNumberFormat="1" applyFont="1" applyFill="1" applyBorder="1" applyAlignment="1">
      <alignment horizontal="center" vertical="center" wrapText="1"/>
    </xf>
    <xf numFmtId="0" fontId="0" fillId="4" borderId="2" xfId="0" applyFill="1" applyBorder="1" applyAlignment="1">
      <alignment horizontal="center"/>
    </xf>
    <xf numFmtId="0" fontId="0" fillId="4" borderId="25" xfId="0" applyFill="1" applyBorder="1" applyAlignment="1">
      <alignment horizontal="center"/>
    </xf>
    <xf numFmtId="0" fontId="0" fillId="4" borderId="8" xfId="0" applyFill="1" applyBorder="1" applyAlignment="1">
      <alignment horizontal="center" vertical="center"/>
    </xf>
    <xf numFmtId="0" fontId="0" fillId="4" borderId="3" xfId="0" applyFill="1" applyBorder="1" applyAlignment="1">
      <alignment horizontal="center" vertical="center"/>
    </xf>
    <xf numFmtId="0" fontId="2" fillId="4" borderId="10" xfId="0" applyFont="1" applyFill="1" applyBorder="1" applyAlignment="1">
      <alignment horizontal="center"/>
    </xf>
    <xf numFmtId="0" fontId="2" fillId="4" borderId="26" xfId="0" applyFont="1" applyFill="1" applyBorder="1" applyAlignment="1">
      <alignment horizontal="center"/>
    </xf>
    <xf numFmtId="0" fontId="2" fillId="4" borderId="12" xfId="0" applyFont="1" applyFill="1" applyBorder="1" applyAlignment="1">
      <alignment horizontal="center"/>
    </xf>
    <xf numFmtId="0" fontId="16" fillId="4" borderId="27" xfId="0" applyFont="1" applyFill="1" applyBorder="1" applyAlignment="1">
      <alignment horizontal="center"/>
    </xf>
    <xf numFmtId="0" fontId="2" fillId="4" borderId="28" xfId="0" applyFont="1" applyFill="1" applyBorder="1" applyAlignment="1">
      <alignment horizontal="center" vertical="center" wrapText="1"/>
    </xf>
    <xf numFmtId="0" fontId="16" fillId="4" borderId="29" xfId="0" applyFont="1" applyFill="1" applyBorder="1" applyAlignment="1">
      <alignment horizontal="center" vertical="center" wrapText="1"/>
    </xf>
    <xf numFmtId="0" fontId="2" fillId="4" borderId="33" xfId="0" applyFont="1" applyFill="1" applyBorder="1" applyAlignment="1">
      <alignment horizontal="center" vertical="center"/>
    </xf>
    <xf numFmtId="0" fontId="0" fillId="4" borderId="16" xfId="0" applyFill="1" applyBorder="1" applyAlignment="1">
      <alignment horizontal="center"/>
    </xf>
    <xf numFmtId="0" fontId="26" fillId="4" borderId="0" xfId="0" applyFont="1" applyFill="1" applyBorder="1"/>
    <xf numFmtId="164" fontId="25" fillId="4" borderId="0" xfId="0" applyNumberFormat="1" applyFont="1" applyFill="1"/>
    <xf numFmtId="9" fontId="0" fillId="4" borderId="0" xfId="0" applyNumberFormat="1" applyFill="1"/>
    <xf numFmtId="164" fontId="8" fillId="2" borderId="4" xfId="0" applyNumberFormat="1" applyFont="1" applyFill="1" applyBorder="1" applyAlignment="1">
      <alignment horizontal="right" vertical="center"/>
    </xf>
    <xf numFmtId="166" fontId="10" fillId="4" borderId="2" xfId="2" applyNumberFormat="1" applyFont="1" applyFill="1" applyBorder="1" applyAlignment="1"/>
    <xf numFmtId="0" fontId="17" fillId="2" borderId="3" xfId="0" applyFont="1" applyFill="1" applyBorder="1" applyAlignment="1">
      <alignment horizontal="center" vertical="center" wrapText="1"/>
    </xf>
    <xf numFmtId="0" fontId="0" fillId="2" borderId="3" xfId="0" applyFill="1" applyBorder="1" applyAlignment="1">
      <alignment horizontal="center"/>
    </xf>
    <xf numFmtId="0" fontId="14" fillId="2" borderId="3" xfId="0" applyFont="1" applyFill="1" applyBorder="1" applyAlignment="1">
      <alignment horizontal="center" vertical="center" wrapText="1"/>
    </xf>
    <xf numFmtId="16" fontId="14" fillId="2" borderId="3" xfId="0" quotePrefix="1" applyNumberFormat="1" applyFont="1" applyFill="1" applyBorder="1" applyAlignment="1">
      <alignment horizontal="center" vertical="center" wrapText="1"/>
    </xf>
    <xf numFmtId="0" fontId="0" fillId="2" borderId="1" xfId="0" applyFill="1" applyBorder="1" applyAlignment="1">
      <alignment horizontal="center"/>
    </xf>
    <xf numFmtId="0" fontId="19" fillId="0" borderId="1" xfId="0" applyFont="1" applyFill="1" applyBorder="1" applyAlignment="1">
      <alignment horizontal="center" vertical="center" wrapText="1"/>
    </xf>
    <xf numFmtId="0" fontId="19" fillId="0" borderId="8" xfId="0" applyFont="1" applyFill="1" applyBorder="1" applyAlignment="1">
      <alignment horizontal="center" vertical="center" wrapText="1"/>
    </xf>
    <xf numFmtId="0" fontId="0" fillId="2" borderId="0" xfId="0" applyFill="1" applyAlignment="1">
      <alignment horizontal="center" vertical="center"/>
    </xf>
    <xf numFmtId="0" fontId="2" fillId="2" borderId="0" xfId="0" applyFont="1" applyFill="1"/>
    <xf numFmtId="0" fontId="2" fillId="4" borderId="0" xfId="0" applyFont="1" applyFill="1" applyAlignment="1">
      <alignment horizontal="center" vertical="center"/>
    </xf>
    <xf numFmtId="0" fontId="0" fillId="4" borderId="0" xfId="0" applyFill="1" applyAlignment="1">
      <alignment horizontal="center" vertical="center"/>
    </xf>
    <xf numFmtId="0" fontId="2" fillId="4" borderId="0" xfId="0" applyFont="1" applyFill="1" applyBorder="1" applyAlignment="1">
      <alignment horizontal="center" vertical="center"/>
    </xf>
    <xf numFmtId="0" fontId="11" fillId="4" borderId="0" xfId="0" applyFont="1" applyFill="1" applyBorder="1" applyAlignment="1">
      <alignment wrapText="1"/>
    </xf>
    <xf numFmtId="0" fontId="5" fillId="4" borderId="0" xfId="0" applyFont="1" applyFill="1" applyBorder="1" applyAlignment="1">
      <alignment horizontal="left" vertical="top" wrapText="1"/>
    </xf>
    <xf numFmtId="0" fontId="12" fillId="4" borderId="15" xfId="0" applyFont="1" applyFill="1" applyBorder="1" applyAlignment="1">
      <alignment horizontal="left" vertical="center"/>
    </xf>
    <xf numFmtId="0" fontId="12" fillId="4" borderId="16" xfId="0" applyFont="1" applyFill="1" applyBorder="1" applyAlignment="1">
      <alignment horizontal="left" vertical="center"/>
    </xf>
    <xf numFmtId="0" fontId="8" fillId="4" borderId="18" xfId="0" applyFont="1" applyFill="1" applyBorder="1" applyAlignment="1">
      <alignment vertical="center"/>
    </xf>
    <xf numFmtId="0" fontId="8" fillId="4" borderId="19" xfId="0" applyFont="1" applyFill="1" applyBorder="1"/>
    <xf numFmtId="0" fontId="8" fillId="4" borderId="20" xfId="0" applyFont="1" applyFill="1" applyBorder="1"/>
    <xf numFmtId="0" fontId="0" fillId="4" borderId="18" xfId="0" applyFont="1" applyFill="1" applyBorder="1"/>
    <xf numFmtId="0" fontId="0" fillId="4" borderId="37" xfId="0" applyFont="1" applyFill="1" applyBorder="1" applyAlignment="1">
      <alignment horizontal="center"/>
    </xf>
    <xf numFmtId="0" fontId="0" fillId="4" borderId="19" xfId="0" applyFont="1" applyFill="1" applyBorder="1" applyAlignment="1">
      <alignment horizontal="center"/>
    </xf>
    <xf numFmtId="9" fontId="1" fillId="4" borderId="37" xfId="1" applyFont="1" applyFill="1" applyBorder="1" applyAlignment="1">
      <alignment horizontal="center"/>
    </xf>
    <xf numFmtId="9" fontId="1" fillId="4" borderId="20" xfId="1" applyFont="1" applyFill="1" applyBorder="1" applyAlignment="1">
      <alignment horizontal="center"/>
    </xf>
    <xf numFmtId="164" fontId="11" fillId="4" borderId="4" xfId="2" applyNumberFormat="1" applyFont="1" applyFill="1" applyBorder="1" applyAlignment="1"/>
    <xf numFmtId="0" fontId="2" fillId="8" borderId="26" xfId="0" applyFont="1" applyFill="1" applyBorder="1" applyAlignment="1">
      <alignment horizontal="center"/>
    </xf>
    <xf numFmtId="0" fontId="2" fillId="8" borderId="12" xfId="0" applyFont="1" applyFill="1" applyBorder="1" applyAlignment="1">
      <alignment horizontal="center"/>
    </xf>
    <xf numFmtId="0" fontId="2" fillId="8" borderId="23" xfId="0" applyFont="1" applyFill="1" applyBorder="1" applyAlignment="1">
      <alignment horizontal="center" vertical="center"/>
    </xf>
    <xf numFmtId="0" fontId="2" fillId="8" borderId="2" xfId="0" applyFont="1" applyFill="1" applyBorder="1" applyAlignment="1">
      <alignment horizontal="center" vertical="center"/>
    </xf>
    <xf numFmtId="9" fontId="0" fillId="8" borderId="25" xfId="1" applyFont="1" applyFill="1" applyBorder="1" applyAlignment="1">
      <alignment horizontal="center"/>
    </xf>
    <xf numFmtId="0" fontId="0" fillId="8" borderId="2" xfId="0" applyFill="1" applyBorder="1" applyAlignment="1">
      <alignment horizontal="center"/>
    </xf>
    <xf numFmtId="9" fontId="0" fillId="8" borderId="3" xfId="1" applyFont="1" applyFill="1" applyBorder="1" applyAlignment="1">
      <alignment horizontal="center"/>
    </xf>
    <xf numFmtId="0" fontId="0" fillId="8" borderId="0" xfId="0" applyFill="1" applyBorder="1" applyAlignment="1">
      <alignment horizontal="center"/>
    </xf>
    <xf numFmtId="9" fontId="0" fillId="8" borderId="16" xfId="1" applyFont="1" applyFill="1" applyBorder="1" applyAlignment="1">
      <alignment horizontal="center"/>
    </xf>
    <xf numFmtId="0" fontId="0" fillId="2" borderId="1" xfId="0" quotePrefix="1" applyFill="1" applyBorder="1"/>
    <xf numFmtId="0" fontId="3" fillId="2" borderId="0" xfId="0" applyFont="1" applyFill="1"/>
    <xf numFmtId="14" fontId="0" fillId="2" borderId="0" xfId="0" applyNumberFormat="1" applyFill="1"/>
    <xf numFmtId="0" fontId="4" fillId="4" borderId="0" xfId="0" applyFont="1" applyFill="1" applyAlignment="1">
      <alignment wrapText="1"/>
    </xf>
    <xf numFmtId="0" fontId="11" fillId="7" borderId="4" xfId="0" applyFont="1" applyFill="1" applyBorder="1" applyAlignment="1">
      <alignment horizontal="center" vertical="center" wrapText="1"/>
    </xf>
    <xf numFmtId="0" fontId="5" fillId="7" borderId="1" xfId="0" applyFont="1" applyFill="1" applyBorder="1" applyAlignment="1">
      <alignment horizontal="left" vertical="center" wrapText="1"/>
    </xf>
    <xf numFmtId="0" fontId="29" fillId="2" borderId="0" xfId="0" applyFont="1" applyFill="1" applyBorder="1"/>
    <xf numFmtId="0" fontId="2" fillId="4" borderId="0" xfId="0" applyFont="1" applyFill="1" applyBorder="1" applyAlignment="1">
      <alignment horizontal="left" vertical="center"/>
    </xf>
    <xf numFmtId="0" fontId="0" fillId="4" borderId="0" xfId="0" applyFill="1"/>
    <xf numFmtId="0" fontId="2" fillId="4" borderId="0" xfId="0" applyFont="1" applyFill="1"/>
    <xf numFmtId="0" fontId="4" fillId="4" borderId="0" xfId="0" applyFont="1" applyFill="1"/>
    <xf numFmtId="0" fontId="0" fillId="4" borderId="0" xfId="0" applyFill="1" applyAlignment="1">
      <alignment wrapText="1"/>
    </xf>
    <xf numFmtId="0" fontId="0" fillId="2" borderId="1" xfId="0" applyFill="1" applyBorder="1" applyAlignment="1">
      <alignment horizontal="center" vertical="center"/>
    </xf>
    <xf numFmtId="0" fontId="0" fillId="4" borderId="0" xfId="0" applyFill="1" applyAlignment="1">
      <alignment horizontal="center" vertical="center"/>
    </xf>
    <xf numFmtId="0" fontId="0" fillId="7" borderId="4" xfId="0" applyFill="1" applyBorder="1" applyAlignment="1">
      <alignment horizontal="center" vertical="center"/>
    </xf>
    <xf numFmtId="0" fontId="5" fillId="7" borderId="8" xfId="0" applyFont="1" applyFill="1" applyBorder="1" applyAlignment="1">
      <alignment horizontal="left" vertical="center" wrapText="1"/>
    </xf>
    <xf numFmtId="0" fontId="17" fillId="4" borderId="0" xfId="0" applyFont="1" applyFill="1"/>
    <xf numFmtId="0" fontId="0" fillId="4" borderId="0" xfId="0" applyFill="1"/>
    <xf numFmtId="0" fontId="0" fillId="4" borderId="0" xfId="0" applyFill="1"/>
    <xf numFmtId="0" fontId="0" fillId="4" borderId="0" xfId="0" applyFill="1"/>
    <xf numFmtId="0" fontId="2" fillId="4" borderId="0" xfId="0" applyFont="1" applyFill="1"/>
    <xf numFmtId="0" fontId="0" fillId="2" borderId="1" xfId="0" applyFill="1" applyBorder="1" applyAlignment="1">
      <alignment horizontal="center" vertical="center"/>
    </xf>
    <xf numFmtId="0" fontId="0" fillId="4" borderId="0" xfId="0" applyFill="1" applyBorder="1" applyAlignment="1">
      <alignment horizontal="center" vertical="center"/>
    </xf>
    <xf numFmtId="0" fontId="0" fillId="4" borderId="0" xfId="0" applyFill="1"/>
    <xf numFmtId="0" fontId="0" fillId="2" borderId="0" xfId="0" applyFill="1" applyProtection="1">
      <protection locked="0"/>
    </xf>
    <xf numFmtId="0" fontId="0" fillId="2" borderId="4" xfId="0" applyFill="1" applyBorder="1" applyAlignment="1" applyProtection="1">
      <alignment horizontal="center"/>
      <protection locked="0"/>
    </xf>
    <xf numFmtId="0" fontId="10" fillId="2" borderId="4" xfId="0" applyFont="1" applyFill="1" applyBorder="1" applyAlignment="1" applyProtection="1">
      <alignment horizontal="center" vertical="center" wrapText="1"/>
      <protection locked="0"/>
    </xf>
    <xf numFmtId="0" fontId="0" fillId="2" borderId="1" xfId="0" applyFill="1" applyBorder="1" applyAlignment="1" applyProtection="1">
      <alignment horizontal="center"/>
      <protection locked="0"/>
    </xf>
    <xf numFmtId="0" fontId="0" fillId="2" borderId="1" xfId="0" applyFill="1" applyBorder="1" applyAlignment="1" applyProtection="1">
      <alignment wrapText="1"/>
      <protection locked="0"/>
    </xf>
    <xf numFmtId="0" fontId="7" fillId="4" borderId="0" xfId="3" applyFill="1" applyProtection="1">
      <protection locked="0"/>
    </xf>
    <xf numFmtId="0" fontId="7" fillId="4" borderId="0" xfId="3" applyFill="1" applyAlignment="1" applyProtection="1">
      <alignment horizontal="left" vertical="center"/>
      <protection locked="0"/>
    </xf>
    <xf numFmtId="0" fontId="7" fillId="4" borderId="0" xfId="3" applyFont="1" applyFill="1" applyAlignment="1" applyProtection="1">
      <alignment horizontal="left" vertical="center"/>
      <protection locked="0"/>
    </xf>
    <xf numFmtId="0" fontId="7" fillId="2" borderId="0" xfId="3" applyFill="1" applyProtection="1">
      <protection locked="0"/>
    </xf>
    <xf numFmtId="0" fontId="7" fillId="4" borderId="0" xfId="3" applyFill="1" applyAlignment="1" applyProtection="1">
      <alignment vertical="center"/>
      <protection locked="0"/>
    </xf>
    <xf numFmtId="0" fontId="7" fillId="2" borderId="0" xfId="3" applyFill="1" applyAlignment="1" applyProtection="1">
      <alignment vertical="center"/>
      <protection locked="0"/>
    </xf>
    <xf numFmtId="9" fontId="0" fillId="8" borderId="8" xfId="1" applyFont="1" applyFill="1" applyBorder="1" applyAlignment="1" applyProtection="1">
      <alignment horizontal="center" vertical="center"/>
      <protection locked="0"/>
    </xf>
    <xf numFmtId="0" fontId="7" fillId="4" borderId="5" xfId="3" applyFill="1" applyBorder="1" applyAlignment="1" applyProtection="1">
      <alignment horizontal="center"/>
      <protection locked="0"/>
    </xf>
    <xf numFmtId="0" fontId="31" fillId="2" borderId="0" xfId="0" applyFont="1" applyFill="1"/>
    <xf numFmtId="0" fontId="2" fillId="2" borderId="1" xfId="0" applyFont="1" applyFill="1" applyBorder="1" applyAlignment="1">
      <alignment horizontal="center" vertical="center" wrapText="1"/>
    </xf>
    <xf numFmtId="0" fontId="0" fillId="0" borderId="1" xfId="0" applyFill="1" applyBorder="1" applyAlignment="1">
      <alignment horizontal="center" vertical="center"/>
    </xf>
    <xf numFmtId="0" fontId="0" fillId="0" borderId="1" xfId="0" applyFill="1" applyBorder="1" applyAlignment="1">
      <alignment horizontal="center" vertical="center" wrapText="1"/>
    </xf>
    <xf numFmtId="0" fontId="0" fillId="4" borderId="0" xfId="0" applyFill="1" applyBorder="1" applyAlignment="1" applyProtection="1">
      <protection locked="0"/>
    </xf>
    <xf numFmtId="0" fontId="0" fillId="2" borderId="21" xfId="0" applyFill="1" applyBorder="1"/>
    <xf numFmtId="0" fontId="0" fillId="2" borderId="38" xfId="0" applyFill="1" applyBorder="1"/>
    <xf numFmtId="0" fontId="0" fillId="2" borderId="39" xfId="0" applyFill="1" applyBorder="1"/>
    <xf numFmtId="0" fontId="5" fillId="2" borderId="1" xfId="0" applyFont="1" applyFill="1" applyBorder="1" applyAlignment="1" applyProtection="1">
      <alignment wrapText="1"/>
      <protection locked="0"/>
    </xf>
    <xf numFmtId="14" fontId="5" fillId="2" borderId="1" xfId="0" applyNumberFormat="1" applyFont="1" applyFill="1" applyBorder="1" applyAlignment="1" applyProtection="1">
      <alignment wrapText="1"/>
      <protection locked="0"/>
    </xf>
    <xf numFmtId="0" fontId="3" fillId="4" borderId="0" xfId="0" applyFont="1" applyFill="1" applyAlignment="1">
      <alignment vertical="center"/>
    </xf>
    <xf numFmtId="0" fontId="7" fillId="2" borderId="21" xfId="3" applyFill="1" applyBorder="1" applyProtection="1">
      <protection locked="0"/>
    </xf>
    <xf numFmtId="0" fontId="0" fillId="2" borderId="38" xfId="0" applyFill="1" applyBorder="1" applyProtection="1">
      <protection locked="0"/>
    </xf>
    <xf numFmtId="0" fontId="0" fillId="2" borderId="39" xfId="0" applyFill="1" applyBorder="1" applyProtection="1">
      <protection locked="0"/>
    </xf>
    <xf numFmtId="0" fontId="7" fillId="2" borderId="38" xfId="3" applyFill="1" applyBorder="1" applyProtection="1">
      <protection locked="0"/>
    </xf>
    <xf numFmtId="0" fontId="13" fillId="2" borderId="0" xfId="0" applyFont="1" applyFill="1" applyAlignment="1">
      <alignment horizontal="center"/>
    </xf>
    <xf numFmtId="0" fontId="13" fillId="2" borderId="0" xfId="0" applyFont="1" applyFill="1"/>
    <xf numFmtId="0" fontId="7" fillId="2" borderId="38" xfId="3" applyFill="1" applyBorder="1" applyAlignment="1" applyProtection="1">
      <alignment wrapText="1"/>
      <protection locked="0"/>
    </xf>
    <xf numFmtId="0" fontId="0" fillId="4" borderId="0" xfId="0" applyFill="1" applyAlignment="1">
      <alignment vertical="top" wrapText="1"/>
    </xf>
    <xf numFmtId="0" fontId="29" fillId="2" borderId="12" xfId="0" applyFont="1" applyFill="1" applyBorder="1"/>
    <xf numFmtId="0" fontId="2" fillId="4" borderId="0" xfId="0" applyFont="1" applyFill="1" applyBorder="1" applyAlignment="1">
      <alignment horizontal="center" vertical="center" wrapText="1"/>
    </xf>
    <xf numFmtId="0" fontId="2" fillId="4" borderId="0" xfId="0" applyFont="1" applyFill="1" applyBorder="1" applyAlignment="1">
      <alignment horizontal="center"/>
    </xf>
    <xf numFmtId="0" fontId="0" fillId="2" borderId="40" xfId="0" applyFill="1" applyBorder="1"/>
    <xf numFmtId="0" fontId="0" fillId="2" borderId="41" xfId="0" applyFill="1" applyBorder="1"/>
    <xf numFmtId="0" fontId="0" fillId="2" borderId="42" xfId="0" applyFill="1" applyBorder="1"/>
    <xf numFmtId="0" fontId="0" fillId="18" borderId="1" xfId="0" applyFill="1" applyBorder="1" applyAlignment="1">
      <alignment horizontal="center" vertical="center"/>
    </xf>
    <xf numFmtId="0" fontId="2" fillId="4" borderId="0" xfId="0" applyFont="1" applyFill="1" applyBorder="1" applyAlignment="1">
      <alignment vertical="center" wrapText="1"/>
    </xf>
    <xf numFmtId="0" fontId="17" fillId="2" borderId="10" xfId="0" applyFont="1" applyFill="1" applyBorder="1"/>
    <xf numFmtId="0" fontId="17" fillId="2" borderId="12" xfId="0" applyFont="1" applyFill="1" applyBorder="1"/>
    <xf numFmtId="0" fontId="17" fillId="2" borderId="13" xfId="0" applyFont="1" applyFill="1" applyBorder="1"/>
    <xf numFmtId="0" fontId="17" fillId="2" borderId="11" xfId="0" applyFont="1" applyFill="1" applyBorder="1"/>
    <xf numFmtId="0" fontId="17" fillId="2" borderId="0" xfId="0" applyFont="1" applyFill="1" applyBorder="1"/>
    <xf numFmtId="0" fontId="17" fillId="2" borderId="14" xfId="0" applyFont="1" applyFill="1" applyBorder="1"/>
    <xf numFmtId="0" fontId="0" fillId="2" borderId="1" xfId="0" quotePrefix="1" applyFill="1" applyBorder="1" applyAlignment="1">
      <alignment horizontal="center" vertical="center"/>
    </xf>
    <xf numFmtId="0" fontId="40" fillId="6" borderId="1" xfId="0" applyFont="1" applyFill="1" applyBorder="1" applyAlignment="1">
      <alignment horizontal="center" vertical="center"/>
    </xf>
    <xf numFmtId="0" fontId="0" fillId="7" borderId="1" xfId="0" applyFill="1" applyBorder="1" applyAlignment="1">
      <alignment horizontal="center" vertical="center"/>
    </xf>
    <xf numFmtId="0" fontId="0" fillId="8" borderId="1" xfId="0" applyFill="1" applyBorder="1" applyAlignment="1">
      <alignment horizontal="center" vertical="center"/>
    </xf>
    <xf numFmtId="0" fontId="0" fillId="9" borderId="1" xfId="0" applyFill="1" applyBorder="1" applyAlignment="1">
      <alignment horizontal="center" vertical="center"/>
    </xf>
    <xf numFmtId="17" fontId="0" fillId="2" borderId="1" xfId="0" quotePrefix="1" applyNumberFormat="1" applyFill="1" applyBorder="1" applyAlignment="1">
      <alignment horizontal="center" vertical="center"/>
    </xf>
    <xf numFmtId="0" fontId="0" fillId="19" borderId="1" xfId="0" applyFill="1" applyBorder="1" applyAlignment="1">
      <alignment horizontal="center" vertical="center"/>
    </xf>
    <xf numFmtId="0" fontId="40" fillId="2" borderId="0" xfId="0" applyFont="1" applyFill="1" applyBorder="1"/>
    <xf numFmtId="0" fontId="40" fillId="2" borderId="0" xfId="0" applyFont="1" applyFill="1" applyBorder="1" applyAlignment="1">
      <alignment horizontal="center" vertical="center"/>
    </xf>
    <xf numFmtId="0" fontId="39" fillId="2" borderId="0" xfId="0" applyFont="1" applyFill="1" applyBorder="1"/>
    <xf numFmtId="164" fontId="11" fillId="4" borderId="34" xfId="2" applyNumberFormat="1" applyFont="1" applyFill="1" applyBorder="1" applyAlignment="1">
      <alignment horizontal="right" vertical="center"/>
    </xf>
    <xf numFmtId="165" fontId="24" fillId="2" borderId="7" xfId="2" applyNumberFormat="1" applyFont="1" applyFill="1" applyBorder="1" applyAlignment="1">
      <alignment horizontal="right" vertical="center"/>
    </xf>
    <xf numFmtId="0" fontId="0" fillId="4" borderId="0" xfId="0" applyFill="1" applyAlignment="1">
      <alignment horizontal="center" vertical="center"/>
    </xf>
    <xf numFmtId="0" fontId="2" fillId="4" borderId="0" xfId="0" applyFont="1" applyFill="1" applyBorder="1" applyAlignment="1">
      <alignment horizontal="center" vertical="center" wrapText="1"/>
    </xf>
    <xf numFmtId="0" fontId="0" fillId="2" borderId="3" xfId="0" applyFill="1" applyBorder="1" applyAlignment="1">
      <alignment horizontal="center" vertical="center"/>
    </xf>
    <xf numFmtId="0" fontId="0" fillId="4" borderId="0" xfId="0" applyFill="1" applyBorder="1" applyAlignment="1"/>
    <xf numFmtId="0" fontId="13" fillId="2" borderId="1" xfId="0" applyFont="1" applyFill="1" applyBorder="1" applyAlignment="1">
      <alignment horizontal="center" vertical="center" wrapText="1"/>
    </xf>
    <xf numFmtId="0" fontId="37" fillId="0" borderId="1" xfId="0" applyFont="1" applyFill="1" applyBorder="1" applyAlignment="1">
      <alignment horizontal="center" vertical="center" wrapText="1"/>
    </xf>
    <xf numFmtId="0" fontId="37" fillId="0" borderId="8" xfId="0" applyFont="1" applyFill="1" applyBorder="1" applyAlignment="1">
      <alignment horizontal="center" vertical="center" wrapText="1"/>
    </xf>
    <xf numFmtId="0" fontId="41" fillId="7" borderId="1" xfId="0" applyFont="1" applyFill="1" applyBorder="1" applyAlignment="1">
      <alignment horizontal="center" vertical="center" wrapText="1"/>
    </xf>
    <xf numFmtId="0" fontId="6" fillId="4" borderId="0" xfId="0" applyFont="1" applyFill="1" applyProtection="1">
      <protection hidden="1"/>
    </xf>
    <xf numFmtId="0" fontId="0" fillId="2" borderId="25" xfId="0" applyFill="1" applyBorder="1"/>
    <xf numFmtId="0" fontId="0" fillId="2" borderId="2" xfId="0" applyFill="1" applyBorder="1"/>
    <xf numFmtId="0" fontId="0" fillId="2" borderId="3" xfId="0" applyFill="1" applyBorder="1"/>
    <xf numFmtId="0" fontId="2" fillId="2" borderId="8" xfId="0" applyFont="1" applyFill="1" applyBorder="1" applyAlignment="1">
      <alignment horizontal="left" vertical="center"/>
    </xf>
    <xf numFmtId="0" fontId="2" fillId="2" borderId="22" xfId="0" applyFont="1" applyFill="1" applyBorder="1" applyAlignment="1">
      <alignment horizontal="left"/>
    </xf>
    <xf numFmtId="0" fontId="2" fillId="2" borderId="8" xfId="0" applyFont="1" applyFill="1" applyBorder="1" applyAlignment="1">
      <alignment horizontal="left" vertical="center" wrapText="1"/>
    </xf>
    <xf numFmtId="0" fontId="0" fillId="2" borderId="8" xfId="0" applyFill="1" applyBorder="1"/>
    <xf numFmtId="0" fontId="0" fillId="2" borderId="9" xfId="0" applyFill="1" applyBorder="1"/>
    <xf numFmtId="0" fontId="42" fillId="4" borderId="0" xfId="0" applyFont="1" applyFill="1" applyBorder="1" applyAlignment="1">
      <alignment horizontal="center" vertical="center" wrapText="1"/>
    </xf>
    <xf numFmtId="0" fontId="11" fillId="4" borderId="0" xfId="0" applyFont="1" applyFill="1"/>
    <xf numFmtId="0" fontId="0" fillId="5" borderId="0" xfId="0" applyFill="1"/>
    <xf numFmtId="0" fontId="2" fillId="5" borderId="0" xfId="0" applyFont="1" applyFill="1" applyAlignment="1">
      <alignment horizontal="center" vertical="center"/>
    </xf>
    <xf numFmtId="17" fontId="0" fillId="5" borderId="0" xfId="0" quotePrefix="1" applyNumberFormat="1" applyFill="1"/>
    <xf numFmtId="0" fontId="0" fillId="5" borderId="0" xfId="0" quotePrefix="1" applyFill="1"/>
    <xf numFmtId="0" fontId="2" fillId="5" borderId="0" xfId="0" applyFont="1" applyFill="1" applyAlignment="1">
      <alignment horizontal="center"/>
    </xf>
    <xf numFmtId="0" fontId="0" fillId="5" borderId="0" xfId="0" applyFill="1" applyBorder="1" applyAlignment="1" applyProtection="1">
      <alignment horizontal="center"/>
      <protection locked="0"/>
    </xf>
    <xf numFmtId="0" fontId="0" fillId="5" borderId="0" xfId="0" applyFill="1" applyBorder="1" applyAlignment="1">
      <alignment horizontal="center" vertical="center"/>
    </xf>
    <xf numFmtId="0" fontId="16" fillId="4" borderId="0" xfId="0" applyFont="1" applyFill="1" applyBorder="1" applyAlignment="1">
      <alignment horizontal="left" vertical="center"/>
    </xf>
    <xf numFmtId="0" fontId="0" fillId="0" borderId="19" xfId="0" applyBorder="1" applyAlignment="1">
      <alignment vertical="center" wrapText="1"/>
    </xf>
    <xf numFmtId="0" fontId="0" fillId="0" borderId="16" xfId="0" applyBorder="1" applyAlignment="1">
      <alignment vertical="center" wrapText="1"/>
    </xf>
    <xf numFmtId="0" fontId="0" fillId="0" borderId="20" xfId="0" applyBorder="1" applyAlignment="1">
      <alignment vertical="center" wrapText="1"/>
    </xf>
    <xf numFmtId="0" fontId="0" fillId="0" borderId="14" xfId="0" applyBorder="1" applyAlignment="1">
      <alignment vertical="center" wrapText="1"/>
    </xf>
    <xf numFmtId="0" fontId="0" fillId="0" borderId="17" xfId="0" applyBorder="1" applyAlignment="1">
      <alignment vertical="center" wrapText="1"/>
    </xf>
    <xf numFmtId="0" fontId="2" fillId="5" borderId="0" xfId="0" applyFont="1" applyFill="1" applyAlignment="1">
      <alignment horizontal="center" vertical="center"/>
    </xf>
    <xf numFmtId="0" fontId="0" fillId="0" borderId="0" xfId="0" applyBorder="1" applyAlignment="1">
      <alignment vertical="center" wrapText="1"/>
    </xf>
    <xf numFmtId="0" fontId="0" fillId="0" borderId="34" xfId="0" applyBorder="1" applyAlignment="1">
      <alignment horizontal="center" vertical="center" wrapText="1"/>
    </xf>
    <xf numFmtId="0" fontId="0" fillId="0" borderId="43" xfId="0" applyBorder="1" applyAlignment="1">
      <alignment horizontal="center" vertical="center" wrapText="1"/>
    </xf>
    <xf numFmtId="0" fontId="0" fillId="0" borderId="29" xfId="0" applyBorder="1" applyAlignment="1">
      <alignment horizontal="center" vertical="center" wrapText="1"/>
    </xf>
    <xf numFmtId="0" fontId="0" fillId="0" borderId="44" xfId="0" applyBorder="1" applyAlignment="1">
      <alignment vertical="center" wrapText="1"/>
    </xf>
    <xf numFmtId="0" fontId="0" fillId="0" borderId="45" xfId="0" applyBorder="1" applyAlignment="1">
      <alignment vertical="center" wrapText="1"/>
    </xf>
    <xf numFmtId="0" fontId="0" fillId="0" borderId="42" xfId="0" applyBorder="1" applyAlignment="1">
      <alignment horizontal="center" vertical="center" wrapText="1"/>
    </xf>
    <xf numFmtId="0" fontId="0" fillId="0" borderId="9" xfId="0" applyBorder="1" applyAlignment="1">
      <alignment horizontal="center" vertical="center" wrapText="1"/>
    </xf>
    <xf numFmtId="0" fontId="0" fillId="0" borderId="46" xfId="0" applyBorder="1" applyAlignment="1">
      <alignment horizontal="center" vertical="center" wrapText="1"/>
    </xf>
    <xf numFmtId="0" fontId="0" fillId="0" borderId="4" xfId="0" applyBorder="1" applyAlignment="1">
      <alignment vertical="center" wrapText="1"/>
    </xf>
    <xf numFmtId="0" fontId="0" fillId="0" borderId="47" xfId="0" applyBorder="1" applyAlignment="1">
      <alignment horizontal="center" vertical="center" wrapText="1"/>
    </xf>
    <xf numFmtId="0" fontId="0" fillId="0" borderId="48" xfId="0" applyBorder="1" applyAlignment="1">
      <alignment horizontal="center" vertical="center" wrapText="1"/>
    </xf>
    <xf numFmtId="0" fontId="0" fillId="0" borderId="49" xfId="0" applyBorder="1" applyAlignment="1">
      <alignment horizontal="center" vertical="center" wrapText="1"/>
    </xf>
    <xf numFmtId="0" fontId="0" fillId="8" borderId="47" xfId="0" applyFill="1" applyBorder="1" applyAlignment="1">
      <alignment horizontal="center" vertical="center" wrapText="1"/>
    </xf>
    <xf numFmtId="0" fontId="0" fillId="8" borderId="48" xfId="0" applyFill="1" applyBorder="1" applyAlignment="1">
      <alignment horizontal="center" vertical="center" wrapText="1"/>
    </xf>
    <xf numFmtId="0" fontId="0" fillId="8" borderId="49" xfId="0" applyFill="1" applyBorder="1" applyAlignment="1">
      <alignment horizontal="center" vertical="center" wrapText="1"/>
    </xf>
    <xf numFmtId="0" fontId="0" fillId="7" borderId="4" xfId="0" applyFill="1" applyBorder="1" applyAlignment="1">
      <alignment vertical="center" wrapText="1"/>
    </xf>
    <xf numFmtId="0" fontId="0" fillId="7" borderId="45" xfId="0" applyFill="1" applyBorder="1" applyAlignment="1">
      <alignment vertical="center" wrapText="1"/>
    </xf>
    <xf numFmtId="0" fontId="2" fillId="8" borderId="18" xfId="0" applyFont="1" applyFill="1" applyBorder="1" applyAlignment="1">
      <alignment horizontal="center" vertical="center"/>
    </xf>
    <xf numFmtId="0" fontId="11" fillId="4" borderId="0" xfId="0" applyFont="1" applyFill="1" applyBorder="1"/>
    <xf numFmtId="0" fontId="16" fillId="4" borderId="0" xfId="0" applyFont="1" applyFill="1" applyBorder="1"/>
    <xf numFmtId="0" fontId="2" fillId="2" borderId="20" xfId="0" quotePrefix="1" applyFont="1" applyFill="1" applyBorder="1"/>
    <xf numFmtId="0" fontId="0" fillId="7" borderId="37" xfId="0" applyFill="1" applyBorder="1" applyAlignment="1">
      <alignment vertical="center" wrapText="1"/>
    </xf>
    <xf numFmtId="0" fontId="2" fillId="8" borderId="52" xfId="0" applyFont="1" applyFill="1" applyBorder="1" applyAlignment="1">
      <alignment horizontal="center"/>
    </xf>
    <xf numFmtId="0" fontId="2" fillId="8" borderId="5" xfId="0" applyFont="1" applyFill="1" applyBorder="1" applyAlignment="1">
      <alignment horizontal="center" vertical="center"/>
    </xf>
    <xf numFmtId="1" fontId="0" fillId="8" borderId="42" xfId="0" applyNumberFormat="1" applyFill="1" applyBorder="1" applyAlignment="1">
      <alignment horizontal="center" vertical="center" wrapText="1"/>
    </xf>
    <xf numFmtId="1" fontId="0" fillId="8" borderId="2" xfId="0" applyNumberFormat="1" applyFill="1" applyBorder="1" applyAlignment="1">
      <alignment horizontal="center" vertical="center" wrapText="1"/>
    </xf>
    <xf numFmtId="1" fontId="0" fillId="8" borderId="50" xfId="0" applyNumberFormat="1" applyFill="1" applyBorder="1" applyAlignment="1">
      <alignment horizontal="center" vertical="center" wrapText="1"/>
    </xf>
    <xf numFmtId="1" fontId="0" fillId="8" borderId="51" xfId="0" applyNumberFormat="1" applyFill="1" applyBorder="1" applyAlignment="1">
      <alignment horizontal="center" vertical="center" wrapText="1"/>
    </xf>
    <xf numFmtId="1" fontId="0" fillId="8" borderId="17" xfId="0" applyNumberFormat="1" applyFill="1" applyBorder="1" applyAlignment="1">
      <alignment horizontal="center" vertical="center" wrapText="1"/>
    </xf>
    <xf numFmtId="2" fontId="2" fillId="8" borderId="18" xfId="0" applyNumberFormat="1" applyFont="1" applyFill="1" applyBorder="1" applyAlignment="1">
      <alignment horizontal="center" vertical="center"/>
    </xf>
    <xf numFmtId="0" fontId="0" fillId="20" borderId="0" xfId="0" applyFill="1"/>
    <xf numFmtId="0" fontId="8" fillId="20" borderId="1" xfId="0" applyFont="1" applyFill="1" applyBorder="1" applyAlignment="1">
      <alignment horizontal="center" vertical="center"/>
    </xf>
    <xf numFmtId="16" fontId="13" fillId="20" borderId="1" xfId="0" quotePrefix="1" applyNumberFormat="1" applyFont="1" applyFill="1" applyBorder="1" applyAlignment="1">
      <alignment horizontal="center" vertical="center" wrapText="1"/>
    </xf>
    <xf numFmtId="0" fontId="13" fillId="20" borderId="1" xfId="0" applyFont="1" applyFill="1" applyBorder="1" applyAlignment="1">
      <alignment horizontal="center" vertical="center"/>
    </xf>
    <xf numFmtId="0" fontId="13" fillId="20" borderId="1" xfId="0" applyFont="1" applyFill="1" applyBorder="1" applyAlignment="1">
      <alignment horizontal="center" vertical="center" wrapText="1"/>
    </xf>
    <xf numFmtId="0" fontId="0" fillId="20" borderId="0" xfId="0" applyFill="1" applyBorder="1"/>
    <xf numFmtId="0" fontId="8" fillId="20" borderId="0" xfId="0" applyFont="1" applyFill="1" applyBorder="1" applyAlignment="1">
      <alignment horizontal="center" vertical="center"/>
    </xf>
    <xf numFmtId="0" fontId="13" fillId="20" borderId="0" xfId="0" applyFont="1" applyFill="1" applyBorder="1" applyAlignment="1">
      <alignment horizontal="center" vertical="center" wrapText="1"/>
    </xf>
    <xf numFmtId="0" fontId="0" fillId="4" borderId="0" xfId="0" applyFill="1" applyBorder="1" applyAlignment="1" applyProtection="1">
      <alignment horizontal="center"/>
      <protection locked="0"/>
    </xf>
    <xf numFmtId="0" fontId="0" fillId="4" borderId="0" xfId="0" applyFill="1" applyBorder="1" applyAlignment="1" applyProtection="1">
      <alignment wrapText="1"/>
      <protection locked="0"/>
    </xf>
    <xf numFmtId="0" fontId="2" fillId="2" borderId="49" xfId="0" applyFont="1" applyFill="1" applyBorder="1" applyAlignment="1">
      <alignment horizontal="center"/>
    </xf>
    <xf numFmtId="16" fontId="13" fillId="20" borderId="8" xfId="0" quotePrefix="1" applyNumberFormat="1" applyFont="1" applyFill="1" applyBorder="1" applyAlignment="1">
      <alignment horizontal="center" vertical="center" wrapText="1"/>
    </xf>
    <xf numFmtId="0" fontId="13" fillId="20" borderId="8" xfId="0" applyFont="1" applyFill="1" applyBorder="1" applyAlignment="1">
      <alignment horizontal="center" vertical="center" wrapText="1"/>
    </xf>
    <xf numFmtId="0" fontId="44" fillId="2" borderId="16" xfId="0" applyFont="1" applyFill="1" applyBorder="1" applyAlignment="1">
      <alignment vertical="center"/>
    </xf>
    <xf numFmtId="0" fontId="0" fillId="0" borderId="18" xfId="0" applyBorder="1" applyAlignment="1">
      <alignment vertical="center" wrapText="1"/>
    </xf>
    <xf numFmtId="0" fontId="0" fillId="0" borderId="11" xfId="0" applyBorder="1" applyAlignment="1">
      <alignment horizontal="center" vertical="center" wrapText="1"/>
    </xf>
    <xf numFmtId="0" fontId="0" fillId="0" borderId="15" xfId="0" applyBorder="1" applyAlignment="1">
      <alignment horizontal="center" vertical="center" wrapText="1"/>
    </xf>
    <xf numFmtId="0" fontId="0" fillId="2" borderId="1" xfId="0" applyFill="1" applyBorder="1" applyAlignment="1" applyProtection="1">
      <alignment vertical="top" wrapText="1"/>
      <protection locked="0"/>
    </xf>
    <xf numFmtId="14" fontId="0" fillId="2" borderId="1" xfId="0" applyNumberFormat="1" applyFill="1" applyBorder="1" applyAlignment="1" applyProtection="1">
      <alignment vertical="top"/>
      <protection locked="0"/>
    </xf>
    <xf numFmtId="0" fontId="0" fillId="4" borderId="0" xfId="0" applyFill="1" applyProtection="1"/>
    <xf numFmtId="0" fontId="5" fillId="4" borderId="0" xfId="0" applyFont="1" applyFill="1" applyBorder="1" applyAlignment="1" applyProtection="1">
      <alignment horizontal="left"/>
    </xf>
    <xf numFmtId="0" fontId="2" fillId="4" borderId="0" xfId="0" applyFont="1" applyFill="1" applyBorder="1" applyAlignment="1" applyProtection="1">
      <alignment horizontal="left"/>
    </xf>
    <xf numFmtId="0" fontId="0" fillId="4" borderId="0" xfId="0" applyFill="1" applyBorder="1" applyAlignment="1" applyProtection="1"/>
    <xf numFmtId="165" fontId="24" fillId="2" borderId="1" xfId="2" applyNumberFormat="1" applyFont="1" applyFill="1" applyBorder="1" applyAlignment="1" applyProtection="1">
      <alignment horizontal="right" vertical="center"/>
      <protection hidden="1"/>
    </xf>
    <xf numFmtId="164" fontId="8" fillId="2" borderId="1" xfId="0" applyNumberFormat="1" applyFont="1" applyFill="1" applyBorder="1" applyAlignment="1" applyProtection="1">
      <alignment horizontal="right" vertical="center"/>
      <protection hidden="1"/>
    </xf>
    <xf numFmtId="0" fontId="0" fillId="4" borderId="0" xfId="0" applyFill="1" applyAlignment="1">
      <alignment horizontal="right"/>
    </xf>
    <xf numFmtId="0" fontId="0" fillId="2" borderId="8" xfId="0" applyFill="1" applyBorder="1" applyAlignment="1">
      <alignment horizontal="center" vertical="center"/>
    </xf>
    <xf numFmtId="0" fontId="0" fillId="4" borderId="0" xfId="0" applyFill="1" applyBorder="1" applyAlignment="1">
      <alignment wrapText="1"/>
    </xf>
    <xf numFmtId="0" fontId="5" fillId="4" borderId="0" xfId="0" applyFont="1" applyFill="1" applyBorder="1" applyAlignment="1" applyProtection="1">
      <alignment horizontal="left" vertical="top" wrapText="1"/>
      <protection locked="0"/>
    </xf>
    <xf numFmtId="0" fontId="2" fillId="2" borderId="53" xfId="0" applyFont="1" applyFill="1" applyBorder="1" applyAlignment="1">
      <alignment horizontal="left"/>
    </xf>
    <xf numFmtId="0" fontId="2" fillId="2" borderId="23" xfId="0" applyFont="1" applyFill="1" applyBorder="1"/>
    <xf numFmtId="164" fontId="8" fillId="2" borderId="8" xfId="0" applyNumberFormat="1" applyFont="1" applyFill="1" applyBorder="1" applyAlignment="1" applyProtection="1">
      <alignment horizontal="right" vertical="center"/>
      <protection hidden="1"/>
    </xf>
    <xf numFmtId="0" fontId="8" fillId="2" borderId="8" xfId="0" applyFont="1" applyFill="1" applyBorder="1" applyAlignment="1" applyProtection="1">
      <alignment horizontal="right" vertical="center"/>
      <protection hidden="1"/>
    </xf>
    <xf numFmtId="0" fontId="0" fillId="2" borderId="22" xfId="0" applyFill="1" applyBorder="1"/>
    <xf numFmtId="0" fontId="0" fillId="2" borderId="53" xfId="0" applyFill="1" applyBorder="1"/>
    <xf numFmtId="0" fontId="0" fillId="2" borderId="23" xfId="0" applyFill="1" applyBorder="1"/>
    <xf numFmtId="0" fontId="0" fillId="7" borderId="4" xfId="0" applyFill="1" applyBorder="1" applyAlignment="1" applyProtection="1">
      <alignment horizontal="center"/>
      <protection locked="0"/>
    </xf>
    <xf numFmtId="0" fontId="0" fillId="2" borderId="1" xfId="0" applyFill="1" applyBorder="1" applyAlignment="1" applyProtection="1">
      <alignment horizontal="center" vertical="center"/>
      <protection locked="0"/>
    </xf>
    <xf numFmtId="0" fontId="0" fillId="4" borderId="0" xfId="0" applyFill="1" applyAlignment="1">
      <alignment vertical="center" wrapText="1"/>
    </xf>
    <xf numFmtId="0" fontId="0" fillId="4" borderId="0" xfId="0" applyFill="1" applyBorder="1" applyAlignment="1">
      <alignment vertical="center" wrapText="1"/>
    </xf>
    <xf numFmtId="0" fontId="0" fillId="4" borderId="0" xfId="0" applyFont="1" applyFill="1" applyBorder="1" applyAlignment="1">
      <alignment horizontal="center" vertical="center"/>
    </xf>
    <xf numFmtId="0" fontId="5" fillId="4" borderId="25" xfId="0" applyFont="1" applyFill="1" applyBorder="1" applyAlignment="1">
      <alignment horizontal="center" vertical="center" wrapText="1"/>
    </xf>
    <xf numFmtId="0" fontId="0" fillId="4" borderId="2" xfId="0" applyFill="1" applyBorder="1" applyAlignment="1">
      <alignment horizontal="center" vertical="center"/>
    </xf>
    <xf numFmtId="0" fontId="0" fillId="2" borderId="1" xfId="0" applyFill="1" applyBorder="1" applyAlignment="1" applyProtection="1">
      <alignment horizontal="center" vertical="center" wrapText="1"/>
      <protection locked="0"/>
    </xf>
    <xf numFmtId="0" fontId="0" fillId="4" borderId="0" xfId="0" applyFill="1" applyBorder="1" applyAlignment="1" applyProtection="1">
      <alignment wrapText="1"/>
    </xf>
    <xf numFmtId="0" fontId="0" fillId="4" borderId="0" xfId="0" applyFill="1" applyAlignment="1" applyProtection="1">
      <alignment wrapText="1"/>
    </xf>
    <xf numFmtId="0" fontId="0" fillId="2" borderId="1" xfId="0" applyFill="1" applyBorder="1" applyAlignment="1">
      <alignment horizontal="center" vertical="center" wrapText="1"/>
    </xf>
    <xf numFmtId="0" fontId="0" fillId="11" borderId="1" xfId="0" applyFill="1" applyBorder="1" applyAlignment="1">
      <alignment horizontal="center" vertical="center" wrapText="1"/>
    </xf>
    <xf numFmtId="0" fontId="0" fillId="12" borderId="1" xfId="0" applyFill="1" applyBorder="1" applyAlignment="1">
      <alignment horizontal="center" vertical="center" wrapText="1"/>
    </xf>
    <xf numFmtId="0" fontId="0" fillId="13" borderId="1" xfId="0" applyFill="1" applyBorder="1" applyAlignment="1">
      <alignment horizontal="center" vertical="center" wrapText="1"/>
    </xf>
    <xf numFmtId="0" fontId="0" fillId="15" borderId="1" xfId="0" applyFill="1" applyBorder="1" applyAlignment="1">
      <alignment horizontal="center" vertical="center" wrapText="1"/>
    </xf>
    <xf numFmtId="0" fontId="0" fillId="16" borderId="1" xfId="0" applyFill="1" applyBorder="1" applyAlignment="1">
      <alignment horizontal="center" vertical="center" wrapText="1"/>
    </xf>
    <xf numFmtId="0" fontId="48" fillId="6" borderId="21" xfId="0" applyFont="1" applyFill="1" applyBorder="1" applyAlignment="1">
      <alignment horizontal="center" vertical="center" wrapText="1"/>
    </xf>
    <xf numFmtId="0" fontId="48" fillId="9" borderId="1" xfId="0" applyFont="1" applyFill="1" applyBorder="1" applyAlignment="1">
      <alignment horizontal="center" vertical="center" wrapText="1"/>
    </xf>
    <xf numFmtId="0" fontId="48" fillId="8" borderId="1" xfId="0" applyFont="1" applyFill="1" applyBorder="1" applyAlignment="1">
      <alignment horizontal="center" vertical="center" wrapText="1"/>
    </xf>
    <xf numFmtId="0" fontId="48" fillId="7" borderId="1" xfId="0" applyFont="1" applyFill="1" applyBorder="1" applyAlignment="1">
      <alignment horizontal="center" vertical="center" wrapText="1"/>
    </xf>
    <xf numFmtId="0" fontId="48" fillId="17" borderId="1" xfId="0" applyFont="1" applyFill="1" applyBorder="1" applyAlignment="1">
      <alignment horizontal="center" vertical="center" wrapText="1"/>
    </xf>
    <xf numFmtId="0" fontId="0" fillId="2" borderId="0" xfId="0" applyFill="1" applyAlignment="1">
      <alignment horizontal="center" wrapText="1"/>
    </xf>
    <xf numFmtId="0" fontId="12" fillId="2" borderId="1" xfId="0" applyFont="1" applyFill="1" applyBorder="1" applyAlignment="1">
      <alignment horizontal="center" vertical="center" wrapText="1"/>
    </xf>
    <xf numFmtId="0" fontId="37" fillId="6" borderId="1" xfId="0" applyFont="1" applyFill="1" applyBorder="1" applyAlignment="1">
      <alignment vertical="center" wrapText="1"/>
    </xf>
    <xf numFmtId="0" fontId="37" fillId="7" borderId="1" xfId="0" applyFont="1" applyFill="1" applyBorder="1" applyAlignment="1">
      <alignment vertical="center" wrapText="1"/>
    </xf>
    <xf numFmtId="0" fontId="37" fillId="8" borderId="1" xfId="0" applyFont="1" applyFill="1" applyBorder="1" applyAlignment="1">
      <alignment vertical="center" wrapText="1"/>
    </xf>
    <xf numFmtId="0" fontId="37" fillId="9" borderId="1" xfId="0" applyFont="1" applyFill="1" applyBorder="1" applyAlignment="1">
      <alignment vertical="center" wrapText="1"/>
    </xf>
    <xf numFmtId="0" fontId="37" fillId="17" borderId="1" xfId="0" applyFont="1" applyFill="1" applyBorder="1" applyAlignment="1">
      <alignment vertical="center" wrapText="1"/>
    </xf>
    <xf numFmtId="0" fontId="13" fillId="2" borderId="1" xfId="0" applyFont="1" applyFill="1" applyBorder="1" applyAlignment="1">
      <alignment vertical="center" wrapText="1"/>
    </xf>
    <xf numFmtId="0" fontId="13" fillId="11" borderId="1" xfId="0" applyFont="1" applyFill="1" applyBorder="1" applyAlignment="1">
      <alignment vertical="center" wrapText="1"/>
    </xf>
    <xf numFmtId="0" fontId="13" fillId="12" borderId="1" xfId="0" applyFont="1" applyFill="1" applyBorder="1" applyAlignment="1">
      <alignment vertical="center" wrapText="1"/>
    </xf>
    <xf numFmtId="0" fontId="13" fillId="13" borderId="1" xfId="0" applyFont="1" applyFill="1" applyBorder="1" applyAlignment="1">
      <alignment vertical="center" wrapText="1"/>
    </xf>
    <xf numFmtId="0" fontId="37" fillId="15" borderId="1" xfId="0" applyFont="1" applyFill="1" applyBorder="1" applyAlignment="1">
      <alignment horizontal="center" vertical="center" wrapText="1"/>
    </xf>
    <xf numFmtId="0" fontId="13" fillId="16" borderId="1" xfId="0" applyFont="1" applyFill="1" applyBorder="1" applyAlignment="1">
      <alignment vertical="center" wrapText="1"/>
    </xf>
    <xf numFmtId="0" fontId="0" fillId="2" borderId="0" xfId="0" applyFill="1" applyAlignment="1">
      <alignment wrapText="1"/>
    </xf>
    <xf numFmtId="0" fontId="49" fillId="0" borderId="1" xfId="0" applyFont="1" applyFill="1" applyBorder="1" applyAlignment="1">
      <alignment horizontal="center" vertical="center" wrapText="1"/>
    </xf>
    <xf numFmtId="0" fontId="0" fillId="6" borderId="1" xfId="0" applyFont="1" applyFill="1" applyBorder="1" applyAlignment="1">
      <alignment horizontal="center" wrapText="1"/>
    </xf>
    <xf numFmtId="0" fontId="0" fillId="7" borderId="1" xfId="0" applyFont="1" applyFill="1" applyBorder="1" applyAlignment="1">
      <alignment horizontal="center" wrapText="1"/>
    </xf>
    <xf numFmtId="0" fontId="0" fillId="8" borderId="1" xfId="0" applyFont="1" applyFill="1" applyBorder="1" applyAlignment="1">
      <alignment horizontal="center" wrapText="1"/>
    </xf>
    <xf numFmtId="0" fontId="0" fillId="9" borderId="1" xfId="0" applyFont="1" applyFill="1" applyBorder="1" applyAlignment="1">
      <alignment horizontal="center" wrapText="1"/>
    </xf>
    <xf numFmtId="0" fontId="0" fillId="17" borderId="1" xfId="0" applyFont="1" applyFill="1" applyBorder="1" applyAlignment="1">
      <alignment horizontal="center" wrapText="1"/>
    </xf>
    <xf numFmtId="0" fontId="0" fillId="2" borderId="1" xfId="0" applyFont="1" applyFill="1" applyBorder="1" applyAlignment="1">
      <alignment horizontal="center" wrapText="1"/>
    </xf>
    <xf numFmtId="0" fontId="0" fillId="11" borderId="1" xfId="0" applyFont="1" applyFill="1" applyBorder="1" applyAlignment="1">
      <alignment horizontal="center" wrapText="1"/>
    </xf>
    <xf numFmtId="0" fontId="0" fillId="12" borderId="1" xfId="0" applyFont="1" applyFill="1" applyBorder="1" applyAlignment="1">
      <alignment horizontal="center" wrapText="1"/>
    </xf>
    <xf numFmtId="0" fontId="0" fillId="13" borderId="1" xfId="0" applyFont="1" applyFill="1" applyBorder="1" applyAlignment="1">
      <alignment horizontal="center" wrapText="1"/>
    </xf>
    <xf numFmtId="0" fontId="0" fillId="15" borderId="1" xfId="0" applyFont="1" applyFill="1" applyBorder="1" applyAlignment="1">
      <alignment horizontal="center" wrapText="1"/>
    </xf>
    <xf numFmtId="0" fontId="0" fillId="16" borderId="1" xfId="0" applyFont="1" applyFill="1" applyBorder="1" applyAlignment="1">
      <alignment horizontal="center" wrapText="1"/>
    </xf>
    <xf numFmtId="0" fontId="11" fillId="2" borderId="1" xfId="0" applyFont="1" applyFill="1" applyBorder="1" applyAlignment="1" applyProtection="1">
      <alignment horizontal="center"/>
      <protection locked="0"/>
    </xf>
    <xf numFmtId="0" fontId="0" fillId="4" borderId="0" xfId="0" applyFill="1" applyBorder="1" applyAlignment="1" applyProtection="1">
      <alignment horizontal="center"/>
    </xf>
    <xf numFmtId="0" fontId="0" fillId="4" borderId="0" xfId="0" applyFill="1" applyBorder="1" applyAlignment="1" applyProtection="1">
      <alignment horizontal="center" vertical="center"/>
    </xf>
    <xf numFmtId="0" fontId="0" fillId="5" borderId="0" xfId="0" applyFill="1" applyBorder="1" applyAlignment="1" applyProtection="1">
      <alignment horizontal="center"/>
    </xf>
    <xf numFmtId="0" fontId="0" fillId="5" borderId="0" xfId="0" applyFill="1" applyProtection="1"/>
    <xf numFmtId="0" fontId="0" fillId="5" borderId="0" xfId="0" applyFill="1" applyBorder="1" applyAlignment="1" applyProtection="1">
      <alignment horizontal="center" vertical="center"/>
    </xf>
    <xf numFmtId="0" fontId="5" fillId="7" borderId="9" xfId="0" applyFont="1" applyFill="1" applyBorder="1" applyAlignment="1">
      <alignment horizontal="left" vertical="center" wrapText="1"/>
    </xf>
    <xf numFmtId="0" fontId="2" fillId="4" borderId="0" xfId="0" applyFont="1" applyFill="1" applyBorder="1" applyAlignment="1">
      <alignment horizontal="center" vertical="center" wrapText="1"/>
    </xf>
    <xf numFmtId="0" fontId="0" fillId="5" borderId="0" xfId="0" applyFill="1" applyBorder="1" applyAlignment="1" applyProtection="1">
      <alignment wrapText="1"/>
      <protection locked="0"/>
    </xf>
    <xf numFmtId="0" fontId="42" fillId="21" borderId="0" xfId="0" applyFont="1" applyFill="1" applyBorder="1" applyAlignment="1">
      <alignment horizontal="center" vertical="center" wrapText="1"/>
    </xf>
    <xf numFmtId="2" fontId="16" fillId="4" borderId="0" xfId="1" applyNumberFormat="1" applyFont="1" applyFill="1" applyBorder="1" applyAlignment="1">
      <alignment vertical="center"/>
    </xf>
    <xf numFmtId="2" fontId="16" fillId="4" borderId="0" xfId="1" applyNumberFormat="1" applyFont="1" applyFill="1" applyBorder="1" applyAlignment="1">
      <alignment horizontal="right" vertical="center"/>
    </xf>
    <xf numFmtId="0" fontId="2" fillId="3" borderId="1" xfId="0" applyFont="1" applyFill="1" applyBorder="1" applyAlignment="1">
      <alignment vertical="center" wrapText="1"/>
    </xf>
    <xf numFmtId="0" fontId="2" fillId="3" borderId="11" xfId="0" applyFont="1" applyFill="1" applyBorder="1" applyAlignment="1">
      <alignment horizontal="left" vertical="center" wrapText="1"/>
    </xf>
    <xf numFmtId="0" fontId="0" fillId="3" borderId="0" xfId="0" applyFill="1" applyBorder="1" applyAlignment="1">
      <alignment horizontal="left" vertical="center" wrapText="1"/>
    </xf>
    <xf numFmtId="0" fontId="0" fillId="3" borderId="14" xfId="0" applyFill="1" applyBorder="1" applyAlignment="1">
      <alignment horizontal="left" vertical="center" wrapText="1"/>
    </xf>
    <xf numFmtId="0" fontId="2" fillId="3" borderId="8" xfId="0" applyFont="1" applyFill="1" applyBorder="1" applyAlignment="1">
      <alignment vertical="center" wrapText="1"/>
    </xf>
    <xf numFmtId="0" fontId="2" fillId="3" borderId="8" xfId="0" applyFont="1" applyFill="1" applyBorder="1" applyAlignment="1">
      <alignment horizontal="center" vertical="center" wrapText="1"/>
    </xf>
    <xf numFmtId="0" fontId="14" fillId="2" borderId="22" xfId="0" applyFont="1" applyFill="1" applyBorder="1" applyAlignment="1" applyProtection="1">
      <alignment vertical="center" wrapText="1"/>
    </xf>
    <xf numFmtId="0" fontId="14" fillId="2" borderId="40" xfId="0" applyFont="1" applyFill="1" applyBorder="1" applyAlignment="1" applyProtection="1">
      <alignment vertical="center" wrapText="1"/>
    </xf>
    <xf numFmtId="0" fontId="14" fillId="2" borderId="23" xfId="0" applyFont="1" applyFill="1" applyBorder="1" applyAlignment="1" applyProtection="1">
      <alignment horizontal="center" vertical="center" wrapText="1"/>
    </xf>
    <xf numFmtId="0" fontId="14" fillId="2" borderId="42" xfId="0" applyFont="1" applyFill="1" applyBorder="1" applyAlignment="1" applyProtection="1">
      <alignment horizontal="center" vertical="center" wrapText="1"/>
    </xf>
    <xf numFmtId="0" fontId="43" fillId="22" borderId="1" xfId="0" applyFont="1" applyFill="1" applyBorder="1" applyAlignment="1">
      <alignment horizontal="center" vertical="center"/>
    </xf>
    <xf numFmtId="0" fontId="27" fillId="3" borderId="1" xfId="0" applyFont="1" applyFill="1" applyBorder="1" applyAlignment="1">
      <alignment horizontal="center"/>
    </xf>
    <xf numFmtId="0" fontId="18" fillId="3" borderId="1" xfId="0" applyFont="1" applyFill="1" applyBorder="1" applyAlignment="1">
      <alignment horizontal="center"/>
    </xf>
    <xf numFmtId="0" fontId="12" fillId="21" borderId="21" xfId="3" applyFont="1" applyFill="1" applyBorder="1" applyAlignment="1">
      <alignment horizontal="left"/>
    </xf>
    <xf numFmtId="0" fontId="0" fillId="21" borderId="38" xfId="0" applyFill="1" applyBorder="1" applyAlignment="1">
      <alignment horizontal="center"/>
    </xf>
    <xf numFmtId="0" fontId="7" fillId="21" borderId="38" xfId="3" applyFill="1" applyBorder="1" applyAlignment="1">
      <alignment horizontal="center"/>
    </xf>
    <xf numFmtId="0" fontId="12" fillId="21" borderId="38" xfId="0" applyFont="1" applyFill="1" applyBorder="1"/>
    <xf numFmtId="0" fontId="0" fillId="21" borderId="38" xfId="0" applyFill="1" applyBorder="1"/>
    <xf numFmtId="0" fontId="0" fillId="21" borderId="21" xfId="0" applyFill="1" applyBorder="1" applyAlignment="1">
      <alignment horizontal="left" vertical="center"/>
    </xf>
    <xf numFmtId="0" fontId="7" fillId="21" borderId="39" xfId="3" applyFill="1" applyBorder="1" applyProtection="1">
      <protection locked="0"/>
    </xf>
    <xf numFmtId="0" fontId="0" fillId="2" borderId="21" xfId="0" applyFill="1" applyBorder="1" applyProtection="1">
      <protection locked="0"/>
    </xf>
    <xf numFmtId="0" fontId="7" fillId="2" borderId="39" xfId="3" applyFill="1" applyBorder="1" applyProtection="1">
      <protection locked="0"/>
    </xf>
    <xf numFmtId="0" fontId="2" fillId="21" borderId="0" xfId="0" applyFont="1" applyFill="1" applyBorder="1" applyAlignment="1">
      <alignment horizontal="left" vertical="center"/>
    </xf>
    <xf numFmtId="0" fontId="2" fillId="21" borderId="0" xfId="0" applyFont="1" applyFill="1" applyBorder="1" applyAlignment="1">
      <alignment horizontal="left" vertical="center" wrapText="1"/>
    </xf>
    <xf numFmtId="0" fontId="2" fillId="21" borderId="0" xfId="0" applyFont="1" applyFill="1" applyBorder="1" applyAlignment="1">
      <alignment horizontal="center" wrapText="1"/>
    </xf>
    <xf numFmtId="0" fontId="2" fillId="21" borderId="0" xfId="0" applyFont="1" applyFill="1" applyBorder="1" applyAlignment="1">
      <alignment horizontal="center"/>
    </xf>
    <xf numFmtId="0" fontId="2" fillId="21" borderId="0" xfId="0" applyFont="1" applyFill="1" applyBorder="1" applyAlignment="1">
      <alignment horizontal="center" vertical="center" wrapText="1"/>
    </xf>
    <xf numFmtId="0" fontId="0" fillId="4" borderId="1" xfId="0" applyFill="1" applyBorder="1" applyAlignment="1">
      <alignment horizontal="center"/>
    </xf>
    <xf numFmtId="0" fontId="0" fillId="8" borderId="0" xfId="0" applyFill="1"/>
    <xf numFmtId="0" fontId="17" fillId="8" borderId="0" xfId="0" applyFont="1" applyFill="1"/>
    <xf numFmtId="0" fontId="0" fillId="8" borderId="0" xfId="0" applyFill="1" applyAlignment="1">
      <alignment wrapText="1"/>
    </xf>
    <xf numFmtId="0" fontId="13" fillId="8" borderId="0" xfId="0" applyFont="1" applyFill="1"/>
    <xf numFmtId="0" fontId="40" fillId="2" borderId="1" xfId="0" applyFont="1" applyFill="1" applyBorder="1" applyAlignment="1" applyProtection="1">
      <alignment horizontal="center" vertical="center"/>
      <protection locked="0"/>
    </xf>
    <xf numFmtId="0" fontId="5" fillId="2" borderId="1" xfId="0" applyFont="1" applyFill="1" applyBorder="1" applyAlignment="1" applyProtection="1">
      <alignment horizontal="left" vertical="top" wrapText="1"/>
      <protection locked="0"/>
    </xf>
    <xf numFmtId="0" fontId="5" fillId="21" borderId="1" xfId="0" applyFont="1" applyFill="1" applyBorder="1" applyAlignment="1">
      <alignment horizontal="center" vertical="center" wrapText="1"/>
    </xf>
    <xf numFmtId="0" fontId="5" fillId="21" borderId="1" xfId="0" applyFont="1" applyFill="1" applyBorder="1" applyAlignment="1">
      <alignment horizontal="left" vertical="center" wrapText="1"/>
    </xf>
    <xf numFmtId="0" fontId="0" fillId="4" borderId="0" xfId="0" applyFill="1" applyAlignment="1">
      <alignment vertical="top"/>
    </xf>
    <xf numFmtId="0" fontId="5" fillId="2" borderId="1" xfId="0" applyFont="1" applyFill="1" applyBorder="1" applyAlignment="1" applyProtection="1">
      <alignment vertical="top" wrapText="1"/>
      <protection locked="0"/>
    </xf>
    <xf numFmtId="14" fontId="5" fillId="2" borderId="1" xfId="0" applyNumberFormat="1" applyFont="1" applyFill="1" applyBorder="1" applyAlignment="1" applyProtection="1">
      <alignment vertical="top" wrapText="1"/>
      <protection locked="0"/>
    </xf>
    <xf numFmtId="0" fontId="0" fillId="7" borderId="8" xfId="0" applyFill="1" applyBorder="1" applyAlignment="1">
      <alignment horizontal="left" vertical="center"/>
    </xf>
    <xf numFmtId="0" fontId="0" fillId="7" borderId="3" xfId="0" applyFill="1" applyBorder="1" applyAlignment="1">
      <alignment horizontal="left" vertical="center"/>
    </xf>
    <xf numFmtId="0" fontId="0" fillId="7" borderId="9" xfId="0" applyFill="1" applyBorder="1" applyAlignment="1">
      <alignment horizontal="left" vertical="center"/>
    </xf>
    <xf numFmtId="0" fontId="51" fillId="2" borderId="22" xfId="0" applyFont="1" applyFill="1" applyBorder="1" applyAlignment="1" applyProtection="1">
      <alignment horizontal="center" vertical="center"/>
      <protection locked="0"/>
    </xf>
    <xf numFmtId="0" fontId="51" fillId="2" borderId="25" xfId="0" applyFont="1" applyFill="1" applyBorder="1" applyAlignment="1" applyProtection="1">
      <alignment horizontal="center" vertical="center"/>
      <protection locked="0"/>
    </xf>
    <xf numFmtId="0" fontId="51" fillId="2" borderId="40" xfId="0" applyFont="1" applyFill="1" applyBorder="1" applyAlignment="1" applyProtection="1">
      <alignment horizontal="center" vertical="center"/>
      <protection locked="0"/>
    </xf>
    <xf numFmtId="0" fontId="51" fillId="2" borderId="23" xfId="0" applyFont="1" applyFill="1" applyBorder="1" applyAlignment="1" applyProtection="1">
      <alignment horizontal="center" vertical="center"/>
      <protection locked="0"/>
    </xf>
    <xf numFmtId="0" fontId="51" fillId="2" borderId="2" xfId="0" applyFont="1" applyFill="1" applyBorder="1" applyAlignment="1" applyProtection="1">
      <alignment horizontal="center" vertical="center"/>
      <protection locked="0"/>
    </xf>
    <xf numFmtId="0" fontId="51" fillId="2" borderId="42" xfId="0" applyFont="1" applyFill="1" applyBorder="1" applyAlignment="1" applyProtection="1">
      <alignment horizontal="center" vertical="center"/>
      <protection locked="0"/>
    </xf>
    <xf numFmtId="0" fontId="16" fillId="2" borderId="18" xfId="0" applyFont="1" applyFill="1" applyBorder="1" applyAlignment="1" applyProtection="1">
      <alignment horizontal="right"/>
      <protection locked="0"/>
    </xf>
    <xf numFmtId="0" fontId="16" fillId="2" borderId="19" xfId="0" applyFont="1" applyFill="1" applyBorder="1" applyAlignment="1" applyProtection="1">
      <alignment horizontal="right"/>
      <protection locked="0"/>
    </xf>
    <xf numFmtId="0" fontId="0" fillId="2" borderId="22" xfId="0" applyFill="1" applyBorder="1" applyAlignment="1" applyProtection="1">
      <alignment horizontal="left" vertical="top" wrapText="1"/>
      <protection locked="0"/>
    </xf>
    <xf numFmtId="0" fontId="0" fillId="2" borderId="25" xfId="0" applyFill="1" applyBorder="1" applyAlignment="1" applyProtection="1">
      <alignment horizontal="left" vertical="top" wrapText="1"/>
      <protection locked="0"/>
    </xf>
    <xf numFmtId="0" fontId="0" fillId="2" borderId="40" xfId="0" applyFill="1" applyBorder="1" applyAlignment="1" applyProtection="1">
      <alignment horizontal="left" vertical="top" wrapText="1"/>
      <protection locked="0"/>
    </xf>
    <xf numFmtId="0" fontId="0" fillId="2" borderId="23" xfId="0" applyFill="1" applyBorder="1" applyAlignment="1" applyProtection="1">
      <alignment horizontal="left" vertical="top" wrapText="1"/>
      <protection locked="0"/>
    </xf>
    <xf numFmtId="0" fontId="0" fillId="2" borderId="2" xfId="0" applyFill="1" applyBorder="1" applyAlignment="1" applyProtection="1">
      <alignment horizontal="left" vertical="top" wrapText="1"/>
      <protection locked="0"/>
    </xf>
    <xf numFmtId="0" fontId="0" fillId="2" borderId="42" xfId="0" applyFill="1" applyBorder="1" applyAlignment="1" applyProtection="1">
      <alignment horizontal="left" vertical="top" wrapText="1"/>
      <protection locked="0"/>
    </xf>
    <xf numFmtId="0" fontId="17" fillId="3" borderId="22" xfId="0" applyFont="1" applyFill="1" applyBorder="1" applyAlignment="1">
      <alignment horizontal="center" vertical="center"/>
    </xf>
    <xf numFmtId="0" fontId="17" fillId="3" borderId="40" xfId="0" applyFont="1" applyFill="1" applyBorder="1" applyAlignment="1">
      <alignment horizontal="center" vertical="center"/>
    </xf>
    <xf numFmtId="0" fontId="2" fillId="3" borderId="8" xfId="0" applyFont="1" applyFill="1" applyBorder="1" applyAlignment="1">
      <alignment horizontal="center"/>
    </xf>
    <xf numFmtId="0" fontId="2" fillId="3" borderId="3" xfId="0" applyFont="1" applyFill="1" applyBorder="1" applyAlignment="1">
      <alignment horizontal="center"/>
    </xf>
    <xf numFmtId="0" fontId="2" fillId="3" borderId="9" xfId="0" applyFont="1" applyFill="1" applyBorder="1" applyAlignment="1">
      <alignment horizontal="center"/>
    </xf>
    <xf numFmtId="0" fontId="2" fillId="3" borderId="1" xfId="0" applyFont="1" applyFill="1" applyBorder="1" applyAlignment="1">
      <alignment horizontal="center"/>
    </xf>
    <xf numFmtId="0" fontId="0" fillId="2" borderId="0" xfId="0" applyFill="1" applyBorder="1" applyAlignment="1" applyProtection="1">
      <alignment horizontal="center" vertical="center"/>
      <protection locked="0"/>
    </xf>
    <xf numFmtId="0" fontId="0" fillId="2" borderId="14" xfId="0" applyFill="1" applyBorder="1" applyAlignment="1" applyProtection="1">
      <alignment horizontal="center" vertical="center"/>
      <protection locked="0"/>
    </xf>
    <xf numFmtId="0" fontId="16" fillId="3" borderId="1" xfId="0" applyFont="1" applyFill="1" applyBorder="1" applyAlignment="1">
      <alignment horizontal="center"/>
    </xf>
    <xf numFmtId="0" fontId="0" fillId="2" borderId="1" xfId="0" applyFill="1" applyBorder="1" applyAlignment="1" applyProtection="1">
      <alignment horizontal="center" wrapText="1"/>
      <protection locked="0"/>
    </xf>
    <xf numFmtId="0" fontId="2" fillId="3" borderId="1" xfId="0" applyFont="1" applyFill="1" applyBorder="1" applyAlignment="1">
      <alignment horizontal="center" vertical="center"/>
    </xf>
    <xf numFmtId="0" fontId="5" fillId="21" borderId="21" xfId="0" applyFont="1" applyFill="1" applyBorder="1" applyAlignment="1">
      <alignment horizontal="center" vertical="center" wrapText="1"/>
    </xf>
    <xf numFmtId="0" fontId="5" fillId="21" borderId="39" xfId="0" applyFont="1" applyFill="1" applyBorder="1" applyAlignment="1">
      <alignment horizontal="center" vertical="center" wrapText="1"/>
    </xf>
    <xf numFmtId="0" fontId="5" fillId="2" borderId="22" xfId="0" applyFont="1" applyFill="1" applyBorder="1" applyAlignment="1" applyProtection="1">
      <alignment horizontal="left" vertical="top" wrapText="1"/>
      <protection locked="0"/>
    </xf>
    <xf numFmtId="0" fontId="5" fillId="2" borderId="25" xfId="0" applyFont="1" applyFill="1" applyBorder="1" applyAlignment="1" applyProtection="1">
      <alignment horizontal="left" vertical="top" wrapText="1"/>
      <protection locked="0"/>
    </xf>
    <xf numFmtId="0" fontId="5" fillId="2" borderId="40" xfId="0" applyFont="1" applyFill="1" applyBorder="1" applyAlignment="1" applyProtection="1">
      <alignment horizontal="left" vertical="top" wrapText="1"/>
      <protection locked="0"/>
    </xf>
    <xf numFmtId="0" fontId="5" fillId="2" borderId="53" xfId="0" applyFont="1" applyFill="1" applyBorder="1" applyAlignment="1" applyProtection="1">
      <alignment horizontal="left" vertical="top" wrapText="1"/>
      <protection locked="0"/>
    </xf>
    <xf numFmtId="0" fontId="5" fillId="2" borderId="0" xfId="0" applyFont="1" applyFill="1" applyBorder="1" applyAlignment="1" applyProtection="1">
      <alignment horizontal="left" vertical="top" wrapText="1"/>
      <protection locked="0"/>
    </xf>
    <xf numFmtId="0" fontId="5" fillId="2" borderId="41" xfId="0" applyFont="1" applyFill="1" applyBorder="1" applyAlignment="1" applyProtection="1">
      <alignment horizontal="left" vertical="top" wrapText="1"/>
      <protection locked="0"/>
    </xf>
    <xf numFmtId="0" fontId="5" fillId="2" borderId="23" xfId="0" applyFont="1" applyFill="1" applyBorder="1" applyAlignment="1" applyProtection="1">
      <alignment horizontal="left" vertical="top" wrapText="1"/>
      <protection locked="0"/>
    </xf>
    <xf numFmtId="0" fontId="5" fillId="2" borderId="2" xfId="0" applyFont="1" applyFill="1" applyBorder="1" applyAlignment="1" applyProtection="1">
      <alignment horizontal="left" vertical="top" wrapText="1"/>
      <protection locked="0"/>
    </xf>
    <xf numFmtId="0" fontId="5" fillId="2" borderId="42" xfId="0" applyFont="1" applyFill="1" applyBorder="1" applyAlignment="1" applyProtection="1">
      <alignment horizontal="left" vertical="top" wrapText="1"/>
      <protection locked="0"/>
    </xf>
    <xf numFmtId="14" fontId="0" fillId="2" borderId="1" xfId="0" applyNumberFormat="1" applyFill="1" applyBorder="1" applyAlignment="1" applyProtection="1">
      <alignment horizontal="center" vertical="center" wrapText="1"/>
      <protection locked="0"/>
    </xf>
    <xf numFmtId="0" fontId="0" fillId="2" borderId="1" xfId="0" applyFill="1" applyBorder="1" applyAlignment="1" applyProtection="1">
      <alignment horizontal="center" vertical="center" wrapText="1"/>
      <protection locked="0"/>
    </xf>
    <xf numFmtId="14" fontId="0" fillId="2" borderId="1" xfId="0" applyNumberFormat="1" applyFill="1" applyBorder="1" applyAlignment="1" applyProtection="1">
      <alignment horizontal="center" vertical="center"/>
      <protection locked="0"/>
    </xf>
    <xf numFmtId="0" fontId="2" fillId="4" borderId="0" xfId="0" applyFont="1" applyFill="1" applyBorder="1" applyAlignment="1">
      <alignment horizontal="center"/>
    </xf>
    <xf numFmtId="14" fontId="0" fillId="2" borderId="1" xfId="0" applyNumberFormat="1" applyFill="1" applyBorder="1" applyAlignment="1" applyProtection="1">
      <alignment horizontal="center" vertical="center"/>
    </xf>
    <xf numFmtId="0" fontId="7" fillId="21" borderId="38" xfId="3" applyFill="1" applyBorder="1" applyAlignment="1">
      <alignment horizontal="center" vertical="center"/>
    </xf>
    <xf numFmtId="0" fontId="7" fillId="21" borderId="39" xfId="3" applyFill="1" applyBorder="1" applyAlignment="1">
      <alignment horizontal="center" vertical="center"/>
    </xf>
    <xf numFmtId="0" fontId="14" fillId="2" borderId="1" xfId="0" applyFont="1" applyFill="1" applyBorder="1" applyAlignment="1" applyProtection="1">
      <alignment horizontal="center" vertical="center" wrapText="1"/>
      <protection locked="0"/>
    </xf>
    <xf numFmtId="0" fontId="14" fillId="2" borderId="21" xfId="0" applyFont="1" applyFill="1" applyBorder="1" applyAlignment="1" applyProtection="1">
      <alignment horizontal="center" vertical="center" wrapText="1"/>
      <protection locked="0"/>
    </xf>
    <xf numFmtId="0" fontId="0" fillId="2" borderId="22" xfId="0" applyFill="1" applyBorder="1" applyAlignment="1">
      <alignment horizontal="left" vertical="top" wrapText="1"/>
    </xf>
    <xf numFmtId="0" fontId="0" fillId="2" borderId="25" xfId="0" applyFill="1" applyBorder="1" applyAlignment="1">
      <alignment horizontal="left" vertical="top" wrapText="1"/>
    </xf>
    <xf numFmtId="0" fontId="0" fillId="2" borderId="40" xfId="0" applyFill="1" applyBorder="1" applyAlignment="1">
      <alignment horizontal="left" vertical="top" wrapText="1"/>
    </xf>
    <xf numFmtId="0" fontId="0" fillId="2" borderId="53" xfId="0" applyFill="1" applyBorder="1" applyAlignment="1">
      <alignment horizontal="left" vertical="top" wrapText="1"/>
    </xf>
    <xf numFmtId="0" fontId="0" fillId="2" borderId="0" xfId="0" applyFill="1" applyBorder="1" applyAlignment="1">
      <alignment horizontal="left" vertical="top" wrapText="1"/>
    </xf>
    <xf numFmtId="0" fontId="0" fillId="2" borderId="41" xfId="0" applyFill="1" applyBorder="1" applyAlignment="1">
      <alignment horizontal="left" vertical="top" wrapText="1"/>
    </xf>
    <xf numFmtId="0" fontId="0" fillId="2" borderId="23" xfId="0" applyFill="1" applyBorder="1" applyAlignment="1">
      <alignment horizontal="left" vertical="top" wrapText="1"/>
    </xf>
    <xf numFmtId="0" fontId="0" fillId="2" borderId="2" xfId="0" applyFill="1" applyBorder="1" applyAlignment="1">
      <alignment horizontal="left" vertical="top" wrapText="1"/>
    </xf>
    <xf numFmtId="0" fontId="0" fillId="2" borderId="42" xfId="0" applyFill="1" applyBorder="1" applyAlignment="1">
      <alignment horizontal="left" vertical="top" wrapText="1"/>
    </xf>
    <xf numFmtId="0" fontId="8" fillId="2" borderId="1" xfId="0" applyFont="1" applyFill="1" applyBorder="1" applyAlignment="1">
      <alignment horizontal="center" vertical="center"/>
    </xf>
    <xf numFmtId="49" fontId="8" fillId="2" borderId="1" xfId="0" applyNumberFormat="1" applyFont="1" applyFill="1" applyBorder="1" applyAlignment="1">
      <alignment horizontal="center" vertical="center"/>
    </xf>
    <xf numFmtId="14" fontId="8" fillId="2" borderId="1" xfId="0" applyNumberFormat="1" applyFont="1" applyFill="1" applyBorder="1" applyAlignment="1">
      <alignment horizontal="center" vertical="center"/>
    </xf>
    <xf numFmtId="0" fontId="8" fillId="2" borderId="3" xfId="0" applyFont="1" applyFill="1" applyBorder="1" applyAlignment="1">
      <alignment horizontal="left" vertical="center" wrapText="1"/>
    </xf>
    <xf numFmtId="0" fontId="8" fillId="2" borderId="9" xfId="0" applyFont="1" applyFill="1" applyBorder="1" applyAlignment="1">
      <alignment horizontal="left" vertical="center" wrapText="1"/>
    </xf>
    <xf numFmtId="0" fontId="8" fillId="2" borderId="25" xfId="0" applyFont="1" applyFill="1" applyBorder="1" applyAlignment="1">
      <alignment horizontal="left" vertical="center" wrapText="1"/>
    </xf>
    <xf numFmtId="0" fontId="8" fillId="2" borderId="40" xfId="0" applyFont="1" applyFill="1" applyBorder="1" applyAlignment="1">
      <alignment horizontal="left" vertical="center" wrapText="1"/>
    </xf>
    <xf numFmtId="0" fontId="8" fillId="2" borderId="0" xfId="0" applyFont="1" applyFill="1" applyBorder="1" applyAlignment="1">
      <alignment horizontal="left" vertical="center"/>
    </xf>
    <xf numFmtId="0" fontId="8" fillId="2" borderId="41" xfId="0" applyFont="1" applyFill="1" applyBorder="1" applyAlignment="1">
      <alignment horizontal="left" vertical="center"/>
    </xf>
    <xf numFmtId="0" fontId="12" fillId="2" borderId="0" xfId="0" applyFont="1" applyFill="1" applyBorder="1" applyAlignment="1">
      <alignment horizontal="left"/>
    </xf>
    <xf numFmtId="0" fontId="14" fillId="2" borderId="0" xfId="0" applyFont="1" applyFill="1" applyBorder="1" applyAlignment="1">
      <alignment horizontal="left"/>
    </xf>
    <xf numFmtId="0" fontId="0" fillId="4" borderId="0" xfId="0" applyFill="1" applyAlignment="1">
      <alignment horizontal="center" vertical="center"/>
    </xf>
    <xf numFmtId="0" fontId="2" fillId="4" borderId="0" xfId="0" applyFont="1" applyFill="1" applyBorder="1" applyAlignment="1">
      <alignment horizontal="center" vertical="center"/>
    </xf>
    <xf numFmtId="0" fontId="5" fillId="2" borderId="8" xfId="0" applyFont="1" applyFill="1" applyBorder="1" applyAlignment="1" applyProtection="1">
      <alignment horizontal="left" vertical="top" wrapText="1"/>
      <protection locked="0"/>
    </xf>
    <xf numFmtId="0" fontId="5" fillId="2" borderId="3" xfId="0" applyFont="1" applyFill="1" applyBorder="1" applyAlignment="1" applyProtection="1">
      <alignment horizontal="left" vertical="top" wrapText="1"/>
      <protection locked="0"/>
    </xf>
    <xf numFmtId="0" fontId="5" fillId="2" borderId="9" xfId="0" applyFont="1" applyFill="1" applyBorder="1" applyAlignment="1" applyProtection="1">
      <alignment horizontal="left" vertical="top" wrapText="1"/>
      <protection locked="0"/>
    </xf>
    <xf numFmtId="0" fontId="2" fillId="4" borderId="0" xfId="0" applyFont="1" applyFill="1" applyBorder="1" applyAlignment="1">
      <alignment horizontal="center" vertical="center" wrapText="1"/>
    </xf>
    <xf numFmtId="0" fontId="11" fillId="7" borderId="5" xfId="0" applyFont="1" applyFill="1" applyBorder="1" applyAlignment="1">
      <alignment horizontal="center" vertical="center" wrapText="1"/>
    </xf>
    <xf numFmtId="0" fontId="11" fillId="7" borderId="6" xfId="0" applyFont="1" applyFill="1" applyBorder="1" applyAlignment="1">
      <alignment horizontal="center" vertical="center" wrapText="1"/>
    </xf>
    <xf numFmtId="0" fontId="11" fillId="7" borderId="7" xfId="0" applyFont="1" applyFill="1" applyBorder="1" applyAlignment="1">
      <alignment horizontal="center" vertical="center" wrapText="1"/>
    </xf>
    <xf numFmtId="0" fontId="5" fillId="7" borderId="8" xfId="0" applyFont="1" applyFill="1" applyBorder="1" applyAlignment="1">
      <alignment horizontal="left" vertical="center" wrapText="1"/>
    </xf>
    <xf numFmtId="0" fontId="5" fillId="7" borderId="3" xfId="0" applyFont="1" applyFill="1" applyBorder="1" applyAlignment="1">
      <alignment horizontal="left" vertical="center" wrapText="1"/>
    </xf>
    <xf numFmtId="0" fontId="5" fillId="7" borderId="9" xfId="0" applyFont="1" applyFill="1" applyBorder="1" applyAlignment="1">
      <alignment horizontal="left" vertical="center" wrapText="1"/>
    </xf>
    <xf numFmtId="0" fontId="5" fillId="4" borderId="22" xfId="0" applyFont="1" applyFill="1" applyBorder="1" applyAlignment="1">
      <alignment horizontal="center" vertical="center"/>
    </xf>
    <xf numFmtId="0" fontId="5" fillId="4" borderId="40" xfId="0" applyFont="1" applyFill="1" applyBorder="1" applyAlignment="1">
      <alignment horizontal="center" vertical="center"/>
    </xf>
    <xf numFmtId="0" fontId="0" fillId="4" borderId="23" xfId="0" applyFill="1" applyBorder="1" applyAlignment="1">
      <alignment horizontal="center" vertical="center"/>
    </xf>
    <xf numFmtId="0" fontId="0" fillId="4" borderId="42" xfId="0" applyFill="1" applyBorder="1" applyAlignment="1">
      <alignment horizontal="center" vertical="center"/>
    </xf>
    <xf numFmtId="0" fontId="5" fillId="4" borderId="25" xfId="0" applyFont="1" applyFill="1" applyBorder="1" applyAlignment="1">
      <alignment horizontal="center" vertical="center"/>
    </xf>
    <xf numFmtId="0" fontId="0" fillId="4" borderId="2" xfId="0" applyFill="1" applyBorder="1" applyAlignment="1">
      <alignment horizontal="center" vertical="center"/>
    </xf>
    <xf numFmtId="0" fontId="5" fillId="2" borderId="8" xfId="0" applyFont="1" applyFill="1" applyBorder="1" applyAlignment="1" applyProtection="1">
      <alignment horizontal="center"/>
      <protection locked="0"/>
    </xf>
    <xf numFmtId="0" fontId="5" fillId="2" borderId="3" xfId="0" applyFont="1" applyFill="1" applyBorder="1" applyAlignment="1" applyProtection="1">
      <alignment horizontal="center"/>
      <protection locked="0"/>
    </xf>
    <xf numFmtId="0" fontId="5" fillId="2" borderId="9" xfId="0" applyFont="1" applyFill="1" applyBorder="1" applyAlignment="1" applyProtection="1">
      <alignment horizontal="center"/>
      <protection locked="0"/>
    </xf>
    <xf numFmtId="0" fontId="2" fillId="4" borderId="0" xfId="0" applyFont="1" applyFill="1" applyBorder="1" applyAlignment="1">
      <alignment horizontal="left"/>
    </xf>
    <xf numFmtId="0" fontId="7" fillId="4" borderId="0" xfId="3" applyFill="1" applyBorder="1" applyAlignment="1" applyProtection="1">
      <alignment horizontal="center" vertical="center" wrapText="1"/>
    </xf>
    <xf numFmtId="0" fontId="0" fillId="4" borderId="2" xfId="0" applyFill="1" applyBorder="1" applyAlignment="1">
      <alignment horizontal="center"/>
    </xf>
    <xf numFmtId="0" fontId="5" fillId="4" borderId="0" xfId="0" applyFont="1" applyFill="1" applyBorder="1" applyAlignment="1" applyProtection="1">
      <alignment horizontal="center" vertical="top" wrapText="1"/>
    </xf>
    <xf numFmtId="0" fontId="2" fillId="5" borderId="0" xfId="0" applyFont="1" applyFill="1" applyAlignment="1">
      <alignment horizontal="left" vertical="center"/>
    </xf>
    <xf numFmtId="0" fontId="5" fillId="21" borderId="0" xfId="0" applyFont="1" applyFill="1" applyBorder="1" applyAlignment="1">
      <alignment horizontal="left" vertical="center" wrapText="1"/>
    </xf>
    <xf numFmtId="0" fontId="5" fillId="21" borderId="0" xfId="0" applyFont="1" applyFill="1" applyBorder="1" applyAlignment="1">
      <alignment horizontal="left" vertical="center"/>
    </xf>
    <xf numFmtId="0" fontId="2" fillId="4" borderId="2" xfId="0" applyFont="1" applyFill="1" applyBorder="1" applyAlignment="1">
      <alignment horizontal="center" vertical="center"/>
    </xf>
    <xf numFmtId="0" fontId="2" fillId="5" borderId="0" xfId="0" applyFont="1" applyFill="1" applyBorder="1" applyAlignment="1">
      <alignment horizontal="center" vertical="center"/>
    </xf>
    <xf numFmtId="0" fontId="2" fillId="5" borderId="0" xfId="0" applyFont="1" applyFill="1" applyAlignment="1">
      <alignment horizontal="center" vertical="center"/>
    </xf>
    <xf numFmtId="0" fontId="0" fillId="2" borderId="8" xfId="0" applyFill="1" applyBorder="1" applyAlignment="1">
      <alignment horizontal="center" vertical="center"/>
    </xf>
    <xf numFmtId="0" fontId="0" fillId="2" borderId="3" xfId="0" applyFill="1" applyBorder="1" applyAlignment="1">
      <alignment horizontal="center" vertical="center"/>
    </xf>
    <xf numFmtId="0" fontId="0" fillId="2" borderId="9" xfId="0" applyFill="1" applyBorder="1" applyAlignment="1">
      <alignment horizontal="center" vertical="center"/>
    </xf>
    <xf numFmtId="0" fontId="18" fillId="2" borderId="8" xfId="0" applyFont="1" applyFill="1" applyBorder="1" applyAlignment="1">
      <alignment horizontal="center"/>
    </xf>
    <xf numFmtId="0" fontId="18" fillId="2" borderId="3" xfId="0" applyFont="1" applyFill="1" applyBorder="1" applyAlignment="1">
      <alignment horizontal="center"/>
    </xf>
    <xf numFmtId="0" fontId="18" fillId="2" borderId="9" xfId="0" applyFont="1" applyFill="1" applyBorder="1" applyAlignment="1">
      <alignment horizontal="center"/>
    </xf>
    <xf numFmtId="0" fontId="15" fillId="2" borderId="3" xfId="0" applyFont="1" applyFill="1" applyBorder="1" applyAlignment="1">
      <alignment horizontal="center"/>
    </xf>
    <xf numFmtId="0" fontId="17" fillId="2" borderId="8" xfId="0" applyFont="1" applyFill="1" applyBorder="1" applyAlignment="1">
      <alignment horizontal="center"/>
    </xf>
    <xf numFmtId="0" fontId="17" fillId="2" borderId="3" xfId="0" applyFont="1" applyFill="1" applyBorder="1" applyAlignment="1">
      <alignment horizontal="center"/>
    </xf>
    <xf numFmtId="0" fontId="17" fillId="2" borderId="9" xfId="0" applyFont="1" applyFill="1" applyBorder="1" applyAlignment="1">
      <alignment horizontal="center"/>
    </xf>
    <xf numFmtId="0" fontId="0" fillId="2" borderId="1" xfId="0" applyFill="1" applyBorder="1" applyAlignment="1">
      <alignment horizontal="center"/>
    </xf>
    <xf numFmtId="164" fontId="11" fillId="4" borderId="31" xfId="2" applyNumberFormat="1" applyFont="1" applyFill="1" applyBorder="1" applyAlignment="1">
      <alignment horizontal="right" vertical="center"/>
    </xf>
    <xf numFmtId="164" fontId="11" fillId="4" borderId="29" xfId="2" applyNumberFormat="1" applyFont="1" applyFill="1" applyBorder="1" applyAlignment="1">
      <alignment horizontal="right" vertical="center"/>
    </xf>
    <xf numFmtId="0" fontId="2" fillId="4" borderId="30" xfId="0" applyFont="1" applyFill="1" applyBorder="1" applyAlignment="1">
      <alignment horizontal="center" vertical="center"/>
    </xf>
    <xf numFmtId="0" fontId="2" fillId="4" borderId="35" xfId="0" applyFont="1" applyFill="1" applyBorder="1" applyAlignment="1">
      <alignment horizontal="center" vertical="center"/>
    </xf>
    <xf numFmtId="0" fontId="0" fillId="4" borderId="22" xfId="0" applyFill="1" applyBorder="1" applyAlignment="1">
      <alignment horizontal="center" vertical="center"/>
    </xf>
    <xf numFmtId="0" fontId="0" fillId="4" borderId="24" xfId="0" applyFill="1" applyBorder="1" applyAlignment="1">
      <alignment horizontal="center" vertical="center"/>
    </xf>
    <xf numFmtId="9" fontId="0" fillId="8" borderId="22" xfId="1" applyFont="1" applyFill="1" applyBorder="1" applyAlignment="1" applyProtection="1">
      <alignment horizontal="center" vertical="center"/>
      <protection locked="0"/>
    </xf>
    <xf numFmtId="9" fontId="0" fillId="8" borderId="24" xfId="1" applyFont="1" applyFill="1" applyBorder="1" applyAlignment="1" applyProtection="1">
      <alignment horizontal="center" vertical="center"/>
      <protection locked="0"/>
    </xf>
    <xf numFmtId="164" fontId="11" fillId="4" borderId="36" xfId="2" applyNumberFormat="1" applyFont="1" applyFill="1" applyBorder="1" applyAlignment="1">
      <alignment horizontal="right" vertical="center"/>
    </xf>
    <xf numFmtId="0" fontId="2" fillId="4" borderId="32" xfId="0" applyFont="1" applyFill="1" applyBorder="1" applyAlignment="1">
      <alignment horizontal="center" vertical="center"/>
    </xf>
    <xf numFmtId="9" fontId="0" fillId="8" borderId="23" xfId="1" applyFont="1" applyFill="1" applyBorder="1" applyAlignment="1" applyProtection="1">
      <alignment horizontal="center" vertical="center"/>
      <protection locked="0"/>
    </xf>
  </cellXfs>
  <cellStyles count="4">
    <cellStyle name="Comma" xfId="2" builtinId="3"/>
    <cellStyle name="Hyperlink" xfId="3" builtinId="8"/>
    <cellStyle name="Normal" xfId="0" builtinId="0"/>
    <cellStyle name="Percent" xfId="1" builtinId="5"/>
  </cellStyles>
  <dxfs count="32">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ill>
        <patternFill>
          <bgColor rgb="FFFFFF00"/>
        </patternFill>
      </fill>
    </dxf>
    <dxf>
      <font>
        <color rgb="FF9C6500"/>
      </font>
      <fill>
        <patternFill>
          <bgColor rgb="FFFFEB9C"/>
        </patternFill>
      </fill>
    </dxf>
    <dxf>
      <font>
        <color rgb="FF9C0006"/>
      </font>
      <fill>
        <patternFill>
          <bgColor rgb="FFFFC7CE"/>
        </patternFill>
      </fill>
    </dxf>
    <dxf>
      <font>
        <color rgb="FFC00000"/>
      </font>
      <fill>
        <patternFill>
          <bgColor rgb="FFC00000"/>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6500"/>
      </font>
      <fill>
        <patternFill>
          <bgColor rgb="FFFFEB9C"/>
        </patternFill>
      </fill>
    </dxf>
    <dxf>
      <font>
        <color rgb="FF9C0006"/>
      </font>
      <fill>
        <patternFill>
          <bgColor rgb="FFFFC7CE"/>
        </patternFill>
      </fill>
    </dxf>
    <dxf>
      <font>
        <color rgb="FF006100"/>
      </font>
      <fill>
        <patternFill>
          <bgColor rgb="FFC6EFCE"/>
        </patternFill>
      </fill>
    </dxf>
    <dxf>
      <fill>
        <patternFill>
          <bgColor theme="5" tint="0.59996337778862885"/>
        </patternFill>
      </fill>
    </dxf>
    <dxf>
      <fill>
        <patternFill>
          <bgColor theme="6" tint="0.39994506668294322"/>
        </patternFill>
      </fill>
    </dxf>
    <dxf>
      <font>
        <color rgb="FF006100"/>
      </font>
      <fill>
        <patternFill>
          <bgColor rgb="FFC6EFCE"/>
        </patternFill>
      </fill>
    </dxf>
    <dxf>
      <fill>
        <patternFill>
          <bgColor rgb="FFFFFF00"/>
        </patternFill>
      </fill>
    </dxf>
    <dxf>
      <font>
        <color rgb="FF9C6500"/>
      </font>
      <fill>
        <patternFill>
          <bgColor rgb="FFFFEB9C"/>
        </patternFill>
      </fill>
    </dxf>
    <dxf>
      <font>
        <color rgb="FF9C0006"/>
      </font>
      <fill>
        <patternFill>
          <bgColor rgb="FFFFC7CE"/>
        </patternFill>
      </fill>
    </dxf>
    <dxf>
      <font>
        <color auto="1"/>
      </font>
      <fill>
        <patternFill>
          <bgColor rgb="FFC6EFCE"/>
        </patternFill>
      </fill>
    </dxf>
    <dxf>
      <font>
        <color auto="1"/>
      </font>
      <fill>
        <patternFill>
          <bgColor rgb="FFFFC7CE"/>
        </patternFill>
      </fill>
    </dxf>
    <dxf>
      <font>
        <color auto="1"/>
      </font>
      <fill>
        <patternFill>
          <bgColor rgb="FFC6EFCE"/>
        </patternFill>
      </fill>
    </dxf>
    <dxf>
      <font>
        <color auto="1"/>
      </font>
      <fill>
        <patternFill>
          <bgColor rgb="FFC6EFCE"/>
        </patternFill>
      </fill>
    </dxf>
    <dxf>
      <font>
        <color auto="1"/>
      </font>
      <fill>
        <patternFill>
          <bgColor rgb="FFFFC7CE"/>
        </patternFill>
      </fill>
    </dxf>
    <dxf>
      <font>
        <color auto="1"/>
      </font>
      <fill>
        <patternFill>
          <bgColor rgb="FFFFC7CE"/>
        </patternFill>
      </fill>
    </dxf>
    <dxf>
      <font>
        <color auto="1"/>
      </font>
      <fill>
        <patternFill>
          <bgColor rgb="FFC6EFCE"/>
        </patternFill>
      </fill>
    </dxf>
    <dxf>
      <font>
        <color auto="1"/>
      </font>
      <fill>
        <patternFill>
          <bgColor rgb="FFC6EFCE"/>
        </patternFill>
      </fill>
    </dxf>
    <dxf>
      <font>
        <color auto="1"/>
      </font>
      <fill>
        <patternFill>
          <bgColor rgb="FFFFC7CE"/>
        </patternFill>
      </fill>
    </dxf>
    <dxf>
      <font>
        <color auto="1"/>
      </font>
      <fill>
        <patternFill>
          <bgColor rgb="FFC6EFCE"/>
        </patternFill>
      </fill>
    </dxf>
  </dxfs>
  <tableStyles count="0" defaultTableStyle="TableStyleMedium2" defaultPivotStyle="PivotStyleLight16"/>
  <colors>
    <mruColors>
      <color rgb="FF680000"/>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ustomXml" Target="../customXml/item1.xml"/><Relationship Id="rId3" Type="http://schemas.openxmlformats.org/officeDocument/2006/relationships/worksheet" Target="worksheets/sheet3.xml"/><Relationship Id="rId21" Type="http://schemas.microsoft.com/office/2006/relationships/vbaProject" Target="vbaProject.bin"/><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20"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charts/_rels/chart1.xml.rels><?xml version="1.0" encoding="UTF-8" standalone="yes"?>
<Relationships xmlns="http://schemas.openxmlformats.org/package/2006/relationships"><Relationship Id="rId1" Type="http://schemas.openxmlformats.org/officeDocument/2006/relationships/themeOverride" Target="../theme/themeOverrid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0"/>
    <c:plotArea>
      <c:layout>
        <c:manualLayout>
          <c:layoutTarget val="inner"/>
          <c:xMode val="edge"/>
          <c:yMode val="edge"/>
          <c:x val="8.7124702410343591E-2"/>
          <c:y val="3.1884059183843398E-2"/>
          <c:w val="0.86104960494131455"/>
          <c:h val="0.94154589149628709"/>
        </c:manualLayout>
      </c:layout>
      <c:barChart>
        <c:barDir val="col"/>
        <c:grouping val="clustered"/>
        <c:varyColors val="0"/>
        <c:ser>
          <c:idx val="0"/>
          <c:order val="0"/>
          <c:spPr>
            <a:solidFill>
              <a:srgbClr val="4F81BD">
                <a:lumMod val="60000"/>
                <a:lumOff val="40000"/>
              </a:srgbClr>
            </a:solidFill>
            <a:ln>
              <a:solidFill>
                <a:sysClr val="windowText" lastClr="000000"/>
              </a:solidFill>
            </a:ln>
            <a:effectLst>
              <a:outerShdw blurRad="50800" dist="38100" dir="2700000" algn="tl" rotWithShape="0">
                <a:prstClr val="black">
                  <a:alpha val="40000"/>
                </a:prstClr>
              </a:outerShdw>
            </a:effectLst>
          </c:spPr>
          <c:invertIfNegative val="0"/>
          <c:dPt>
            <c:idx val="0"/>
            <c:invertIfNegative val="0"/>
            <c:bubble3D val="0"/>
            <c:extLst>
              <c:ext xmlns:c16="http://schemas.microsoft.com/office/drawing/2014/chart" uri="{C3380CC4-5D6E-409C-BE32-E72D297353CC}">
                <c16:uniqueId val="{00000000-95A2-4699-B9E2-ABFDE918342B}"/>
              </c:ext>
            </c:extLst>
          </c:dPt>
          <c:dPt>
            <c:idx val="2"/>
            <c:invertIfNegative val="0"/>
            <c:bubble3D val="0"/>
            <c:extLst>
              <c:ext xmlns:c16="http://schemas.microsoft.com/office/drawing/2014/chart" uri="{C3380CC4-5D6E-409C-BE32-E72D297353CC}">
                <c16:uniqueId val="{00000001-95A2-4699-B9E2-ABFDE918342B}"/>
              </c:ext>
            </c:extLst>
          </c:dPt>
          <c:dPt>
            <c:idx val="4"/>
            <c:invertIfNegative val="0"/>
            <c:bubble3D val="0"/>
            <c:extLst>
              <c:ext xmlns:c16="http://schemas.microsoft.com/office/drawing/2014/chart" uri="{C3380CC4-5D6E-409C-BE32-E72D297353CC}">
                <c16:uniqueId val="{00000002-95A2-4699-B9E2-ABFDE918342B}"/>
              </c:ext>
            </c:extLst>
          </c:dPt>
          <c:dPt>
            <c:idx val="6"/>
            <c:invertIfNegative val="0"/>
            <c:bubble3D val="0"/>
            <c:extLst>
              <c:ext xmlns:c16="http://schemas.microsoft.com/office/drawing/2014/chart" uri="{C3380CC4-5D6E-409C-BE32-E72D297353CC}">
                <c16:uniqueId val="{00000003-95A2-4699-B9E2-ABFDE918342B}"/>
              </c:ext>
            </c:extLst>
          </c:dPt>
          <c:cat>
            <c:strRef>
              <c:f>'QIA Matrix'!$V$7:$V$15</c:f>
              <c:strCache>
                <c:ptCount val="9"/>
                <c:pt idx="0">
                  <c:v>Safety</c:v>
                </c:pt>
                <c:pt idx="2">
                  <c:v>Effectiveness</c:v>
                </c:pt>
                <c:pt idx="4">
                  <c:v>Experience</c:v>
                </c:pt>
                <c:pt idx="6">
                  <c:v>System &amp; Other Impacts</c:v>
                </c:pt>
                <c:pt idx="8">
                  <c:v>Overall Quality</c:v>
                </c:pt>
              </c:strCache>
            </c:strRef>
          </c:cat>
          <c:val>
            <c:numRef>
              <c:f>'QIA Matrix'!$W$7:$W$15</c:f>
              <c:numCache>
                <c:formatCode>General</c:formatCode>
                <c:ptCount val="9"/>
                <c:pt idx="0" formatCode="_-* #,##0_-;\-* #,##0_-;_-* &quot;-&quot;??_-;_-@_-">
                  <c:v>20</c:v>
                </c:pt>
                <c:pt idx="2" formatCode="_-* #,##0_-;\-* #,##0_-;_-* &quot;-&quot;??_-;_-@_-">
                  <c:v>40</c:v>
                </c:pt>
                <c:pt idx="4" formatCode="_-* #,##0_-;\-* #,##0_-;_-* &quot;-&quot;??_-;_-@_-">
                  <c:v>40</c:v>
                </c:pt>
                <c:pt idx="6" formatCode="_-* #,##0_-;\-* #,##0_-;_-* &quot;-&quot;??_-;_-@_-">
                  <c:v>50</c:v>
                </c:pt>
                <c:pt idx="8" formatCode="_-* #,##0_-;\-* #,##0_-;_-* &quot;-&quot;??_-;_-@_-">
                  <c:v>100</c:v>
                </c:pt>
              </c:numCache>
            </c:numRef>
          </c:val>
          <c:extLst>
            <c:ext xmlns:c16="http://schemas.microsoft.com/office/drawing/2014/chart" uri="{C3380CC4-5D6E-409C-BE32-E72D297353CC}">
              <c16:uniqueId val="{00000004-95A2-4699-B9E2-ABFDE918342B}"/>
            </c:ext>
          </c:extLst>
        </c:ser>
        <c:dLbls>
          <c:showLegendKey val="0"/>
          <c:showVal val="0"/>
          <c:showCatName val="0"/>
          <c:showSerName val="0"/>
          <c:showPercent val="0"/>
          <c:showBubbleSize val="0"/>
        </c:dLbls>
        <c:gapWidth val="0"/>
        <c:axId val="111037440"/>
        <c:axId val="110840640"/>
      </c:barChart>
      <c:catAx>
        <c:axId val="111037440"/>
        <c:scaling>
          <c:orientation val="minMax"/>
        </c:scaling>
        <c:delete val="0"/>
        <c:axPos val="b"/>
        <c:numFmt formatCode="General" sourceLinked="0"/>
        <c:majorTickMark val="out"/>
        <c:minorTickMark val="none"/>
        <c:tickLblPos val="nextTo"/>
        <c:spPr>
          <a:ln w="19050"/>
        </c:spPr>
        <c:txPr>
          <a:bodyPr/>
          <a:lstStyle/>
          <a:p>
            <a:pPr>
              <a:defRPr sz="1100" b="1"/>
            </a:pPr>
            <a:endParaRPr lang="en-US"/>
          </a:p>
        </c:txPr>
        <c:crossAx val="110840640"/>
        <c:crosses val="autoZero"/>
        <c:auto val="1"/>
        <c:lblAlgn val="ctr"/>
        <c:lblOffset val="100"/>
        <c:noMultiLvlLbl val="0"/>
      </c:catAx>
      <c:valAx>
        <c:axId val="110840640"/>
        <c:scaling>
          <c:orientation val="minMax"/>
          <c:max val="125"/>
          <c:min val="-125"/>
        </c:scaling>
        <c:delete val="0"/>
        <c:axPos val="l"/>
        <c:majorGridlines/>
        <c:numFmt formatCode="_-* #,##0_-;\-* #,##0_-;_-* &quot;-&quot;??_-;_-@_-" sourceLinked="0"/>
        <c:majorTickMark val="out"/>
        <c:minorTickMark val="none"/>
        <c:tickLblPos val="none"/>
        <c:crossAx val="111037440"/>
        <c:crosses val="autoZero"/>
        <c:crossBetween val="between"/>
      </c:valAx>
      <c:spPr>
        <a:noFill/>
        <a:ln w="12700"/>
      </c:spPr>
    </c:plotArea>
    <c:plotVisOnly val="1"/>
    <c:dispBlanksAs val="gap"/>
    <c:showDLblsOverMax val="0"/>
  </c:chart>
  <c:spPr>
    <a:effectLst>
      <a:outerShdw blurRad="50800" dist="38100" dir="2700000" algn="tl" rotWithShape="0">
        <a:prstClr val="black">
          <a:alpha val="40000"/>
        </a:prstClr>
      </a:outerShdw>
    </a:effectLst>
  </c:sp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8.7124702410343591E-2"/>
          <c:y val="3.1884059183843398E-2"/>
          <c:w val="0.86104960494131455"/>
          <c:h val="0.94154589149628709"/>
        </c:manualLayout>
      </c:layout>
      <c:barChart>
        <c:barDir val="col"/>
        <c:grouping val="clustered"/>
        <c:varyColors val="0"/>
        <c:ser>
          <c:idx val="0"/>
          <c:order val="0"/>
          <c:spPr>
            <a:solidFill>
              <a:srgbClr val="A6A6A6"/>
            </a:solidFill>
          </c:spPr>
          <c:invertIfNegative val="1"/>
          <c:dPt>
            <c:idx val="0"/>
            <c:invertIfNegative val="1"/>
            <c:bubble3D val="0"/>
            <c:extLst>
              <c:ext xmlns:c16="http://schemas.microsoft.com/office/drawing/2014/chart" uri="{C3380CC4-5D6E-409C-BE32-E72D297353CC}">
                <c16:uniqueId val="{00000000-CDE6-4B35-BE44-6B98A6795881}"/>
              </c:ext>
            </c:extLst>
          </c:dPt>
          <c:dPt>
            <c:idx val="2"/>
            <c:invertIfNegative val="1"/>
            <c:bubble3D val="0"/>
            <c:extLst>
              <c:ext xmlns:c16="http://schemas.microsoft.com/office/drawing/2014/chart" uri="{C3380CC4-5D6E-409C-BE32-E72D297353CC}">
                <c16:uniqueId val="{00000001-CDE6-4B35-BE44-6B98A6795881}"/>
              </c:ext>
            </c:extLst>
          </c:dPt>
          <c:dPt>
            <c:idx val="4"/>
            <c:invertIfNegative val="1"/>
            <c:bubble3D val="0"/>
            <c:extLst>
              <c:ext xmlns:c16="http://schemas.microsoft.com/office/drawing/2014/chart" uri="{C3380CC4-5D6E-409C-BE32-E72D297353CC}">
                <c16:uniqueId val="{00000002-CDE6-4B35-BE44-6B98A6795881}"/>
              </c:ext>
            </c:extLst>
          </c:dPt>
          <c:dPt>
            <c:idx val="6"/>
            <c:invertIfNegative val="1"/>
            <c:bubble3D val="0"/>
            <c:extLst>
              <c:ext xmlns:c16="http://schemas.microsoft.com/office/drawing/2014/chart" uri="{C3380CC4-5D6E-409C-BE32-E72D297353CC}">
                <c16:uniqueId val="{00000003-CDE6-4B35-BE44-6B98A6795881}"/>
              </c:ext>
            </c:extLst>
          </c:dPt>
          <c:cat>
            <c:strRef>
              <c:f>'QIA Matrix'!$V$7:$V$15</c:f>
              <c:strCache>
                <c:ptCount val="9"/>
                <c:pt idx="0">
                  <c:v>Safety</c:v>
                </c:pt>
                <c:pt idx="2">
                  <c:v>Effectiveness</c:v>
                </c:pt>
                <c:pt idx="4">
                  <c:v>Experience</c:v>
                </c:pt>
                <c:pt idx="6">
                  <c:v>System &amp; Other Impacts</c:v>
                </c:pt>
                <c:pt idx="8">
                  <c:v>Overall Quality</c:v>
                </c:pt>
              </c:strCache>
            </c:strRef>
          </c:cat>
          <c:val>
            <c:numRef>
              <c:f>'QIA Matrix'!$W$7:$W$15</c:f>
              <c:numCache>
                <c:formatCode>General</c:formatCode>
                <c:ptCount val="9"/>
                <c:pt idx="0" formatCode="_-* #,##0_-;\-* #,##0_-;_-* &quot;-&quot;??_-;_-@_-">
                  <c:v>20</c:v>
                </c:pt>
                <c:pt idx="2" formatCode="_-* #,##0_-;\-* #,##0_-;_-* &quot;-&quot;??_-;_-@_-">
                  <c:v>40</c:v>
                </c:pt>
                <c:pt idx="4" formatCode="_-* #,##0_-;\-* #,##0_-;_-* &quot;-&quot;??_-;_-@_-">
                  <c:v>40</c:v>
                </c:pt>
                <c:pt idx="6" formatCode="_-* #,##0_-;\-* #,##0_-;_-* &quot;-&quot;??_-;_-@_-">
                  <c:v>50</c:v>
                </c:pt>
                <c:pt idx="8" formatCode="_-* #,##0_-;\-* #,##0_-;_-* &quot;-&quot;??_-;_-@_-">
                  <c:v>100</c:v>
                </c:pt>
              </c:numCache>
            </c:numRef>
          </c:val>
          <c:extLst>
            <c:ext xmlns:c14="http://schemas.microsoft.com/office/drawing/2007/8/2/chart" uri="{6F2FDCE9-48DA-4B69-8628-5D25D57E5C99}">
              <c14:invertSolidFillFmt>
                <c14:spPr xmlns:c14="http://schemas.microsoft.com/office/drawing/2007/8/2/chart">
                  <a:solidFill>
                    <a:srgbClr val="A6A6A6"/>
                  </a:solidFill>
                </c14:spPr>
              </c14:invertSolidFillFmt>
            </c:ext>
            <c:ext xmlns:c16="http://schemas.microsoft.com/office/drawing/2014/chart" uri="{C3380CC4-5D6E-409C-BE32-E72D297353CC}">
              <c16:uniqueId val="{00000004-CDE6-4B35-BE44-6B98A6795881}"/>
            </c:ext>
          </c:extLst>
        </c:ser>
        <c:dLbls>
          <c:showLegendKey val="0"/>
          <c:showVal val="0"/>
          <c:showCatName val="0"/>
          <c:showSerName val="0"/>
          <c:showPercent val="0"/>
          <c:showBubbleSize val="0"/>
        </c:dLbls>
        <c:gapWidth val="0"/>
        <c:axId val="138381312"/>
        <c:axId val="110844672"/>
      </c:barChart>
      <c:catAx>
        <c:axId val="138381312"/>
        <c:scaling>
          <c:orientation val="minMax"/>
        </c:scaling>
        <c:delete val="0"/>
        <c:axPos val="b"/>
        <c:numFmt formatCode="General" sourceLinked="0"/>
        <c:majorTickMark val="out"/>
        <c:minorTickMark val="none"/>
        <c:tickLblPos val="nextTo"/>
        <c:txPr>
          <a:bodyPr/>
          <a:lstStyle/>
          <a:p>
            <a:pPr>
              <a:defRPr sz="1100" b="1"/>
            </a:pPr>
            <a:endParaRPr lang="en-US"/>
          </a:p>
        </c:txPr>
        <c:crossAx val="110844672"/>
        <c:crosses val="autoZero"/>
        <c:auto val="1"/>
        <c:lblAlgn val="ctr"/>
        <c:lblOffset val="100"/>
        <c:noMultiLvlLbl val="0"/>
      </c:catAx>
      <c:valAx>
        <c:axId val="110844672"/>
        <c:scaling>
          <c:orientation val="minMax"/>
          <c:max val="125"/>
          <c:min val="-125"/>
        </c:scaling>
        <c:delete val="0"/>
        <c:axPos val="l"/>
        <c:majorGridlines/>
        <c:numFmt formatCode="_-* #,##0_-;\-* #,##0_-;_-* &quot;-&quot;??_-;_-@_-" sourceLinked="0"/>
        <c:majorTickMark val="out"/>
        <c:minorTickMark val="none"/>
        <c:tickLblPos val="none"/>
        <c:crossAx val="138381312"/>
        <c:crosses val="autoZero"/>
        <c:crossBetween val="between"/>
      </c:valAx>
      <c:spPr>
        <a:noFill/>
      </c:spPr>
    </c:plotArea>
    <c:plotVisOnly val="1"/>
    <c:dispBlanksAs val="gap"/>
    <c:showDLblsOverMax val="0"/>
  </c:chart>
  <c:printSettings>
    <c:headerFooter/>
    <c:pageMargins b="0.75" l="0.7" r="0.7" t="0.75" header="0.3" footer="0.3"/>
    <c:pageSetup/>
  </c:printSettings>
</c:chartSpace>
</file>

<file path=xl/ctrlProps/ctrlProp1.xml><?xml version="1.0" encoding="utf-8"?>
<formControlPr xmlns="http://schemas.microsoft.com/office/spreadsheetml/2009/9/main" objectType="Button" lockText="1"/>
</file>

<file path=xl/ctrlProps/ctrlProp2.xml><?xml version="1.0" encoding="utf-8"?>
<formControlPr xmlns="http://schemas.microsoft.com/office/spreadsheetml/2009/9/main" objectType="Button" lockText="1"/>
</file>

<file path=xl/ctrlProps/ctrlProp3.xml><?xml version="1.0" encoding="utf-8"?>
<formControlPr xmlns="http://schemas.microsoft.com/office/spreadsheetml/2009/9/main" objectType="Button" lockText="1"/>
</file>

<file path=xl/ctrlProps/ctrlProp4.xml><?xml version="1.0" encoding="utf-8"?>
<formControlPr xmlns="http://schemas.microsoft.com/office/spreadsheetml/2009/9/main" objectType="Button" lockText="1"/>
</file>

<file path=xl/ctrlProps/ctrlProp5.xml><?xml version="1.0" encoding="utf-8"?>
<formControlPr xmlns="http://schemas.microsoft.com/office/spreadsheetml/2009/9/main" objectType="Button" lockText="1"/>
</file>

<file path=xl/ctrlProps/ctrlProp6.xml><?xml version="1.0" encoding="utf-8"?>
<formControlPr xmlns="http://schemas.microsoft.com/office/spreadsheetml/2009/9/main" objectType="Button" lockText="1"/>
</file>

<file path=xl/ctrlProps/ctrlProp7.xml><?xml version="1.0" encoding="utf-8"?>
<formControlPr xmlns="http://schemas.microsoft.com/office/spreadsheetml/2009/9/main" objectType="Button" lockText="1"/>
</file>

<file path=xl/ctrlProps/ctrlProp8.xml><?xml version="1.0" encoding="utf-8"?>
<formControlPr xmlns="http://schemas.microsoft.com/office/spreadsheetml/2009/9/main" objectType="Button" lockText="1"/>
</file>

<file path=xl/ctrlProps/ctrlProp9.xml><?xml version="1.0" encoding="utf-8"?>
<formControlPr xmlns="http://schemas.microsoft.com/office/spreadsheetml/2009/9/main" objectType="Button" lockText="1"/>
</file>

<file path=xl/ctrlProps/ctrlProp10.xml><?xml version="1.0" encoding="utf-8"?>
<formControlPr xmlns="http://schemas.microsoft.com/office/spreadsheetml/2009/9/main" objectType="Button" lockText="1"/>
</file>

<file path=xl/ctrlProps/ctrlProp11.xml><?xml version="1.0" encoding="utf-8"?>
<formControlPr xmlns="http://schemas.microsoft.com/office/spreadsheetml/2009/9/main" objectType="Button" lockText="1"/>
</file>

<file path=xl/ctrlProps/ctrlProp12.xml><?xml version="1.0" encoding="utf-8"?>
<formControlPr xmlns="http://schemas.microsoft.com/office/spreadsheetml/2009/9/main" objectType="Button" lockText="1"/>
</file>

<file path=xl/ctrlProps/ctrlProp13.xml><?xml version="1.0" encoding="utf-8"?>
<formControlPr xmlns="http://schemas.microsoft.com/office/spreadsheetml/2009/9/main" objectType="Button" lockText="1"/>
</file>

<file path=xl/ctrlProps/ctrlProp14.xml><?xml version="1.0" encoding="utf-8"?>
<formControlPr xmlns="http://schemas.microsoft.com/office/spreadsheetml/2009/9/main" objectType="Button" lockText="1"/>
</file>

<file path=xl/ctrlProps/ctrlProp15.xml><?xml version="1.0" encoding="utf-8"?>
<formControlPr xmlns="http://schemas.microsoft.com/office/spreadsheetml/2009/9/main" objectType="Button" lockText="1"/>
</file>

<file path=xl/ctrlProps/ctrlProp16.xml><?xml version="1.0" encoding="utf-8"?>
<formControlPr xmlns="http://schemas.microsoft.com/office/spreadsheetml/2009/9/main" objectType="Button" lockText="1"/>
</file>

<file path=xl/ctrlProps/ctrlProp17.xml><?xml version="1.0" encoding="utf-8"?>
<formControlPr xmlns="http://schemas.microsoft.com/office/spreadsheetml/2009/9/main" objectType="Button" lockText="1"/>
</file>

<file path=xl/ctrlProps/ctrlProp18.xml><?xml version="1.0" encoding="utf-8"?>
<formControlPr xmlns="http://schemas.microsoft.com/office/spreadsheetml/2009/9/main" objectType="Button" lockText="1"/>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11.xml.rels><?xml version="1.0" encoding="UTF-8" standalone="yes"?>
<Relationships xmlns="http://schemas.openxmlformats.org/package/2006/relationships"><Relationship Id="rId2" Type="http://schemas.openxmlformats.org/officeDocument/2006/relationships/image" Target="../media/image9.emf"/><Relationship Id="rId1" Type="http://schemas.openxmlformats.org/officeDocument/2006/relationships/chart" Target="../charts/chart2.xml"/></Relationships>
</file>

<file path=xl/drawings/_rels/vmlDrawing8.vml.rels><?xml version="1.0" encoding="UTF-8" standalone="yes"?>
<Relationships xmlns="http://schemas.openxmlformats.org/package/2006/relationships"><Relationship Id="rId3" Type="http://schemas.openxmlformats.org/officeDocument/2006/relationships/image" Target="../media/image4.emf"/><Relationship Id="rId7" Type="http://schemas.openxmlformats.org/officeDocument/2006/relationships/image" Target="../media/image8.emf"/><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7.emf"/><Relationship Id="rId5" Type="http://schemas.openxmlformats.org/officeDocument/2006/relationships/image" Target="../media/image6.emf"/><Relationship Id="rId4" Type="http://schemas.openxmlformats.org/officeDocument/2006/relationships/image" Target="../media/image5.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10.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3438525</xdr:colOff>
          <xdr:row>13</xdr:row>
          <xdr:rowOff>57150</xdr:rowOff>
        </xdr:from>
        <xdr:to>
          <xdr:col>1</xdr:col>
          <xdr:colOff>4705350</xdr:colOff>
          <xdr:row>16</xdr:row>
          <xdr:rowOff>76200</xdr:rowOff>
        </xdr:to>
        <xdr:sp macro="" textlink="">
          <xdr:nvSpPr>
            <xdr:cNvPr id="1026" name="Button 2" hidden="1">
              <a:extLst>
                <a:ext uri="{63B3BB69-23CF-44E3-9099-C40C66FF867C}">
                  <a14:compatExt spid="_x0000_s1026"/>
                </a:ext>
                <a:ext uri="{FF2B5EF4-FFF2-40B4-BE49-F238E27FC236}">
                  <a16:creationId xmlns:a16="http://schemas.microsoft.com/office/drawing/2014/main" id="{00000000-0008-0000-0100-000002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1" u="none" strike="noStrike" baseline="0">
                  <a:solidFill>
                    <a:srgbClr val="FF0000"/>
                  </a:solidFill>
                  <a:latin typeface="Calibri"/>
                  <a:cs typeface="Calibri"/>
                </a:rPr>
                <a:t>6. Complete Equality Impact Assessment</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190500</xdr:colOff>
          <xdr:row>9</xdr:row>
          <xdr:rowOff>66675</xdr:rowOff>
        </xdr:from>
        <xdr:to>
          <xdr:col>1</xdr:col>
          <xdr:colOff>1457325</xdr:colOff>
          <xdr:row>12</xdr:row>
          <xdr:rowOff>104775</xdr:rowOff>
        </xdr:to>
        <xdr:sp macro="" textlink="">
          <xdr:nvSpPr>
            <xdr:cNvPr id="1029" name="Button 5" hidden="1">
              <a:extLst>
                <a:ext uri="{63B3BB69-23CF-44E3-9099-C40C66FF867C}">
                  <a14:compatExt spid="_x0000_s1029"/>
                </a:ext>
                <a:ext uri="{FF2B5EF4-FFF2-40B4-BE49-F238E27FC236}">
                  <a16:creationId xmlns:a16="http://schemas.microsoft.com/office/drawing/2014/main" id="{00000000-0008-0000-0100-000005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000000"/>
                  </a:solidFill>
                  <a:latin typeface="Calibri"/>
                  <a:cs typeface="Calibri"/>
                </a:rPr>
                <a:t>1. Safety Assessment</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1819275</xdr:colOff>
          <xdr:row>9</xdr:row>
          <xdr:rowOff>85725</xdr:rowOff>
        </xdr:from>
        <xdr:to>
          <xdr:col>1</xdr:col>
          <xdr:colOff>3086100</xdr:colOff>
          <xdr:row>12</xdr:row>
          <xdr:rowOff>133350</xdr:rowOff>
        </xdr:to>
        <xdr:sp macro="" textlink="">
          <xdr:nvSpPr>
            <xdr:cNvPr id="1030" name="Button 6" hidden="1">
              <a:extLst>
                <a:ext uri="{63B3BB69-23CF-44E3-9099-C40C66FF867C}">
                  <a14:compatExt spid="_x0000_s1030"/>
                </a:ext>
                <a:ext uri="{FF2B5EF4-FFF2-40B4-BE49-F238E27FC236}">
                  <a16:creationId xmlns:a16="http://schemas.microsoft.com/office/drawing/2014/main" id="{00000000-0008-0000-0100-000006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000000"/>
                  </a:solidFill>
                  <a:latin typeface="Calibri"/>
                  <a:cs typeface="Calibri"/>
                </a:rPr>
                <a:t>2. Effectiveness Assessment</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3438525</xdr:colOff>
          <xdr:row>9</xdr:row>
          <xdr:rowOff>76200</xdr:rowOff>
        </xdr:from>
        <xdr:to>
          <xdr:col>1</xdr:col>
          <xdr:colOff>4705350</xdr:colOff>
          <xdr:row>12</xdr:row>
          <xdr:rowOff>123825</xdr:rowOff>
        </xdr:to>
        <xdr:sp macro="" textlink="">
          <xdr:nvSpPr>
            <xdr:cNvPr id="1031" name="Button 7" hidden="1">
              <a:extLst>
                <a:ext uri="{63B3BB69-23CF-44E3-9099-C40C66FF867C}">
                  <a14:compatExt spid="_x0000_s1031"/>
                </a:ext>
                <a:ext uri="{FF2B5EF4-FFF2-40B4-BE49-F238E27FC236}">
                  <a16:creationId xmlns:a16="http://schemas.microsoft.com/office/drawing/2014/main" id="{00000000-0008-0000-0100-000007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000000"/>
                  </a:solidFill>
                  <a:latin typeface="Calibri"/>
                  <a:cs typeface="Calibri"/>
                </a:rPr>
                <a:t>3. Experience Assessment</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190500</xdr:colOff>
          <xdr:row>13</xdr:row>
          <xdr:rowOff>38100</xdr:rowOff>
        </xdr:from>
        <xdr:to>
          <xdr:col>1</xdr:col>
          <xdr:colOff>1457325</xdr:colOff>
          <xdr:row>16</xdr:row>
          <xdr:rowOff>47625</xdr:rowOff>
        </xdr:to>
        <xdr:sp macro="" textlink="">
          <xdr:nvSpPr>
            <xdr:cNvPr id="1032" name="Button 8" hidden="1">
              <a:extLst>
                <a:ext uri="{63B3BB69-23CF-44E3-9099-C40C66FF867C}">
                  <a14:compatExt spid="_x0000_s1032"/>
                </a:ext>
                <a:ext uri="{FF2B5EF4-FFF2-40B4-BE49-F238E27FC236}">
                  <a16:creationId xmlns:a16="http://schemas.microsoft.com/office/drawing/2014/main" id="{00000000-0008-0000-0100-000008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000000"/>
                  </a:solidFill>
                  <a:latin typeface="Calibri"/>
                  <a:cs typeface="Calibri"/>
                </a:rPr>
                <a:t>4. System &amp; Other  Impacts Assessment</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3419475</xdr:colOff>
          <xdr:row>20</xdr:row>
          <xdr:rowOff>323850</xdr:rowOff>
        </xdr:from>
        <xdr:to>
          <xdr:col>1</xdr:col>
          <xdr:colOff>4733925</xdr:colOff>
          <xdr:row>21</xdr:row>
          <xdr:rowOff>238125</xdr:rowOff>
        </xdr:to>
        <xdr:sp macro="" textlink="">
          <xdr:nvSpPr>
            <xdr:cNvPr id="1033" name="Button 9" hidden="1">
              <a:extLst>
                <a:ext uri="{63B3BB69-23CF-44E3-9099-C40C66FF867C}">
                  <a14:compatExt spid="_x0000_s1033"/>
                </a:ext>
                <a:ext uri="{FF2B5EF4-FFF2-40B4-BE49-F238E27FC236}">
                  <a16:creationId xmlns:a16="http://schemas.microsoft.com/office/drawing/2014/main" id="{00000000-0008-0000-0100-000009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333399"/>
                  </a:solidFill>
                  <a:latin typeface="Calibri"/>
                  <a:cs typeface="Calibri"/>
                </a:rPr>
                <a:t>See detailed view or adjust weighting</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1819275</xdr:colOff>
          <xdr:row>18</xdr:row>
          <xdr:rowOff>57150</xdr:rowOff>
        </xdr:from>
        <xdr:to>
          <xdr:col>1</xdr:col>
          <xdr:colOff>3086100</xdr:colOff>
          <xdr:row>20</xdr:row>
          <xdr:rowOff>257175</xdr:rowOff>
        </xdr:to>
        <xdr:sp macro="" textlink="">
          <xdr:nvSpPr>
            <xdr:cNvPr id="1034" name="Button 10" hidden="1">
              <a:extLst>
                <a:ext uri="{63B3BB69-23CF-44E3-9099-C40C66FF867C}">
                  <a14:compatExt spid="_x0000_s1034"/>
                </a:ext>
                <a:ext uri="{FF2B5EF4-FFF2-40B4-BE49-F238E27FC236}">
                  <a16:creationId xmlns:a16="http://schemas.microsoft.com/office/drawing/2014/main" id="{00000000-0008-0000-0100-00000A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333399"/>
                  </a:solidFill>
                  <a:latin typeface="Calibri"/>
                  <a:cs typeface="Calibri"/>
                </a:rPr>
                <a:t>Summary</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200025</xdr:colOff>
          <xdr:row>18</xdr:row>
          <xdr:rowOff>9525</xdr:rowOff>
        </xdr:from>
        <xdr:to>
          <xdr:col>1</xdr:col>
          <xdr:colOff>1466850</xdr:colOff>
          <xdr:row>20</xdr:row>
          <xdr:rowOff>247650</xdr:rowOff>
        </xdr:to>
        <xdr:sp macro="" textlink="">
          <xdr:nvSpPr>
            <xdr:cNvPr id="1035" name="Button 11" hidden="1">
              <a:extLst>
                <a:ext uri="{63B3BB69-23CF-44E3-9099-C40C66FF867C}">
                  <a14:compatExt spid="_x0000_s1035"/>
                </a:ext>
                <a:ext uri="{FF2B5EF4-FFF2-40B4-BE49-F238E27FC236}">
                  <a16:creationId xmlns:a16="http://schemas.microsoft.com/office/drawing/2014/main" id="{00000000-0008-0000-0100-00000B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333399"/>
                  </a:solidFill>
                  <a:latin typeface="Calibri"/>
                  <a:cs typeface="Calibri"/>
                </a:rPr>
                <a:t>See Instructions</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1819275</xdr:colOff>
          <xdr:row>13</xdr:row>
          <xdr:rowOff>57150</xdr:rowOff>
        </xdr:from>
        <xdr:to>
          <xdr:col>1</xdr:col>
          <xdr:colOff>3086100</xdr:colOff>
          <xdr:row>16</xdr:row>
          <xdr:rowOff>76200</xdr:rowOff>
        </xdr:to>
        <xdr:sp macro="" textlink="">
          <xdr:nvSpPr>
            <xdr:cNvPr id="1036" name="Button 12" hidden="1">
              <a:extLst>
                <a:ext uri="{63B3BB69-23CF-44E3-9099-C40C66FF867C}">
                  <a14:compatExt spid="_x0000_s1036"/>
                </a:ext>
                <a:ext uri="{FF2B5EF4-FFF2-40B4-BE49-F238E27FC236}">
                  <a16:creationId xmlns:a16="http://schemas.microsoft.com/office/drawing/2014/main" id="{00000000-0008-0000-0100-00000C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000000"/>
                  </a:solidFill>
                  <a:latin typeface="Calibri"/>
                  <a:cs typeface="Calibri"/>
                </a:rPr>
                <a:t>5. Measurement Approach</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200025</xdr:colOff>
          <xdr:row>20</xdr:row>
          <xdr:rowOff>323850</xdr:rowOff>
        </xdr:from>
        <xdr:to>
          <xdr:col>1</xdr:col>
          <xdr:colOff>1485900</xdr:colOff>
          <xdr:row>21</xdr:row>
          <xdr:rowOff>228600</xdr:rowOff>
        </xdr:to>
        <xdr:sp macro="" textlink="">
          <xdr:nvSpPr>
            <xdr:cNvPr id="1041" name="Button 17" hidden="1">
              <a:extLst>
                <a:ext uri="{63B3BB69-23CF-44E3-9099-C40C66FF867C}">
                  <a14:compatExt spid="_x0000_s1041"/>
                </a:ext>
                <a:ext uri="{FF2B5EF4-FFF2-40B4-BE49-F238E27FC236}">
                  <a16:creationId xmlns:a16="http://schemas.microsoft.com/office/drawing/2014/main" id="{00000000-0008-0000-0100-000011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000000"/>
                  </a:solidFill>
                  <a:latin typeface="Calibri"/>
                  <a:cs typeface="Calibri"/>
                </a:rPr>
                <a:t>Full Screen</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1809750</xdr:colOff>
          <xdr:row>20</xdr:row>
          <xdr:rowOff>342900</xdr:rowOff>
        </xdr:from>
        <xdr:to>
          <xdr:col>1</xdr:col>
          <xdr:colOff>3086100</xdr:colOff>
          <xdr:row>21</xdr:row>
          <xdr:rowOff>228600</xdr:rowOff>
        </xdr:to>
        <xdr:sp macro="" textlink="">
          <xdr:nvSpPr>
            <xdr:cNvPr id="1042" name="Button 18" hidden="1">
              <a:extLst>
                <a:ext uri="{63B3BB69-23CF-44E3-9099-C40C66FF867C}">
                  <a14:compatExt spid="_x0000_s1042"/>
                </a:ext>
                <a:ext uri="{FF2B5EF4-FFF2-40B4-BE49-F238E27FC236}">
                  <a16:creationId xmlns:a16="http://schemas.microsoft.com/office/drawing/2014/main" id="{00000000-0008-0000-0100-000012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000000"/>
                  </a:solidFill>
                  <a:latin typeface="Calibri"/>
                  <a:cs typeface="Calibri"/>
                </a:rPr>
                <a:t>Exit Full Screen</a:t>
              </a:r>
            </a:p>
          </xdr:txBody>
        </xdr:sp>
        <xdr:clientData fPrintsWithSheet="0"/>
      </xdr:twoCellAnchor>
    </mc:Choice>
    <mc:Fallback/>
  </mc:AlternateContent>
  <mc:AlternateContent xmlns:mc="http://schemas.openxmlformats.org/markup-compatibility/2006">
    <mc:Choice xmlns:a14="http://schemas.microsoft.com/office/drawing/2010/main" Requires="a14">
      <xdr:twoCellAnchor>
        <xdr:from>
          <xdr:col>1</xdr:col>
          <xdr:colOff>3409950</xdr:colOff>
          <xdr:row>18</xdr:row>
          <xdr:rowOff>85725</xdr:rowOff>
        </xdr:from>
        <xdr:to>
          <xdr:col>1</xdr:col>
          <xdr:colOff>4733925</xdr:colOff>
          <xdr:row>20</xdr:row>
          <xdr:rowOff>257175</xdr:rowOff>
        </xdr:to>
        <xdr:sp macro="" textlink="">
          <xdr:nvSpPr>
            <xdr:cNvPr id="1043" name="Button 19" hidden="1">
              <a:extLst>
                <a:ext uri="{63B3BB69-23CF-44E3-9099-C40C66FF867C}">
                  <a14:compatExt spid="_x0000_s1043"/>
                </a:ext>
                <a:ext uri="{FF2B5EF4-FFF2-40B4-BE49-F238E27FC236}">
                  <a16:creationId xmlns:a16="http://schemas.microsoft.com/office/drawing/2014/main" id="{00000000-0008-0000-0100-000013040000}"/>
                </a:ext>
              </a:extLst>
            </xdr:cNvPr>
            <xdr:cNvSpPr/>
          </xdr:nvSpPr>
          <xdr:spPr bwMode="auto">
            <a:xfrm>
              <a:off x="0" y="0"/>
              <a:ext cx="0" cy="0"/>
            </a:xfrm>
            <a:prstGeom prst="rect">
              <a:avLst/>
            </a:prstGeom>
            <a:noFill/>
            <a:ln w="9525">
              <a:miter lim="800000"/>
              <a:headEnd/>
              <a:tailEnd/>
            </a:ln>
          </xdr:spPr>
          <xdr:txBody>
            <a:bodyPr vertOverflow="clip" wrap="square" lIns="27432" tIns="27432" rIns="27432" bIns="27432" anchor="ctr" upright="1"/>
            <a:lstStyle/>
            <a:p>
              <a:pPr algn="ctr" rtl="0">
                <a:defRPr sz="1000"/>
              </a:pPr>
              <a:r>
                <a:rPr lang="en-GB" sz="1100" b="0" i="0" u="none" strike="noStrike" baseline="0">
                  <a:solidFill>
                    <a:srgbClr val="333399"/>
                  </a:solidFill>
                  <a:latin typeface="Calibri"/>
                  <a:cs typeface="Calibri"/>
                </a:rPr>
                <a:t>Review Decision Matrix</a:t>
              </a:r>
            </a:p>
          </xdr:txBody>
        </xdr:sp>
        <xdr:clientData fPrintsWithSheet="0"/>
      </xdr:twoCellAnchor>
    </mc:Choice>
    <mc:Fallback/>
  </mc:AlternateContent>
  <xdr:twoCellAnchor editAs="oneCell">
    <xdr:from>
      <xdr:col>8</xdr:col>
      <xdr:colOff>359834</xdr:colOff>
      <xdr:row>26</xdr:row>
      <xdr:rowOff>74084</xdr:rowOff>
    </xdr:from>
    <xdr:to>
      <xdr:col>9</xdr:col>
      <xdr:colOff>1418164</xdr:colOff>
      <xdr:row>29</xdr:row>
      <xdr:rowOff>127000</xdr:rowOff>
    </xdr:to>
    <xdr:pic>
      <xdr:nvPicPr>
        <xdr:cNvPr id="6" name="Pictur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10308167" y="7757584"/>
          <a:ext cx="1672164" cy="64558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4</xdr:col>
      <xdr:colOff>451905</xdr:colOff>
      <xdr:row>12</xdr:row>
      <xdr:rowOff>27215</xdr:rowOff>
    </xdr:from>
    <xdr:to>
      <xdr:col>6</xdr:col>
      <xdr:colOff>71437</xdr:colOff>
      <xdr:row>30</xdr:row>
      <xdr:rowOff>52917</xdr:rowOff>
    </xdr:to>
    <xdr:sp macro="" textlink="">
      <xdr:nvSpPr>
        <xdr:cNvPr id="4" name="Down Arrow 3">
          <a:extLst>
            <a:ext uri="{FF2B5EF4-FFF2-40B4-BE49-F238E27FC236}">
              <a16:creationId xmlns:a16="http://schemas.microsoft.com/office/drawing/2014/main" id="{00000000-0008-0000-0200-000004000000}"/>
            </a:ext>
          </a:extLst>
        </xdr:cNvPr>
        <xdr:cNvSpPr/>
      </xdr:nvSpPr>
      <xdr:spPr>
        <a:xfrm>
          <a:off x="2574619" y="5687786"/>
          <a:ext cx="844175" cy="3672417"/>
        </a:xfrm>
        <a:prstGeom prst="downArrow">
          <a:avLst/>
        </a:prstGeom>
        <a:solidFill>
          <a:schemeClr val="tx2">
            <a:lumMod val="40000"/>
            <a:lumOff val="60000"/>
          </a:schemeClr>
        </a:solidFill>
        <a:ln>
          <a:solidFill>
            <a:schemeClr val="tx1"/>
          </a:solidFill>
        </a:ln>
        <a:effectLst>
          <a:outerShdw blurRad="50800" dist="38100" dir="2700000" algn="tl"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vert="vert" rtlCol="0" anchor="ctr" anchorCtr="1"/>
        <a:lstStyle/>
        <a:p>
          <a:pPr algn="ctr"/>
          <a:r>
            <a:rPr lang="en-GB" sz="2400">
              <a:solidFill>
                <a:sysClr val="windowText" lastClr="000000"/>
              </a:solidFill>
            </a:rPr>
            <a:t>Negative</a:t>
          </a:r>
        </a:p>
      </xdr:txBody>
    </xdr:sp>
    <xdr:clientData/>
  </xdr:twoCellAnchor>
  <xdr:twoCellAnchor>
    <xdr:from>
      <xdr:col>4</xdr:col>
      <xdr:colOff>456124</xdr:colOff>
      <xdr:row>8</xdr:row>
      <xdr:rowOff>52913</xdr:rowOff>
    </xdr:from>
    <xdr:to>
      <xdr:col>6</xdr:col>
      <xdr:colOff>95248</xdr:colOff>
      <xdr:row>11</xdr:row>
      <xdr:rowOff>27214</xdr:rowOff>
    </xdr:to>
    <xdr:sp macro="" textlink="">
      <xdr:nvSpPr>
        <xdr:cNvPr id="5" name="Down Arrow 4">
          <a:extLst>
            <a:ext uri="{FF2B5EF4-FFF2-40B4-BE49-F238E27FC236}">
              <a16:creationId xmlns:a16="http://schemas.microsoft.com/office/drawing/2014/main" id="{00000000-0008-0000-0200-000005000000}"/>
            </a:ext>
          </a:extLst>
        </xdr:cNvPr>
        <xdr:cNvSpPr/>
      </xdr:nvSpPr>
      <xdr:spPr>
        <a:xfrm rot="10800000">
          <a:off x="2578838" y="1658556"/>
          <a:ext cx="863767" cy="3838729"/>
        </a:xfrm>
        <a:prstGeom prst="downArrow">
          <a:avLst/>
        </a:prstGeom>
        <a:solidFill>
          <a:schemeClr val="tx2">
            <a:lumMod val="40000"/>
            <a:lumOff val="60000"/>
          </a:schemeClr>
        </a:solidFill>
        <a:ln>
          <a:solidFill>
            <a:schemeClr val="tx1"/>
          </a:solidFill>
        </a:ln>
        <a:effectLst>
          <a:outerShdw blurRad="50800" dist="38100" dir="2700000" algn="tl" rotWithShape="0">
            <a:prstClr val="black">
              <a:alpha val="40000"/>
            </a:prstClr>
          </a:outerShdw>
        </a:effectLst>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vert="vert" rtlCol="0" anchor="ctr" anchorCtr="1"/>
        <a:lstStyle/>
        <a:p>
          <a:pPr algn="ctr"/>
          <a:r>
            <a:rPr lang="en-GB" sz="2400">
              <a:solidFill>
                <a:sysClr val="windowText" lastClr="000000"/>
              </a:solidFill>
            </a:rPr>
            <a:t>Positive</a:t>
          </a:r>
        </a:p>
      </xdr:txBody>
    </xdr:sp>
    <xdr:clientData/>
  </xdr:twoCellAnchor>
  <xdr:twoCellAnchor>
    <xdr:from>
      <xdr:col>0</xdr:col>
      <xdr:colOff>0</xdr:colOff>
      <xdr:row>5</xdr:row>
      <xdr:rowOff>0</xdr:rowOff>
    </xdr:from>
    <xdr:to>
      <xdr:col>4</xdr:col>
      <xdr:colOff>381000</xdr:colOff>
      <xdr:row>33</xdr:row>
      <xdr:rowOff>49068</xdr:rowOff>
    </xdr:to>
    <xdr:graphicFrame macro="">
      <xdr:nvGraphicFramePr>
        <xdr:cNvPr id="13" name="Chart 12">
          <a:extLst>
            <a:ext uri="{FF2B5EF4-FFF2-40B4-BE49-F238E27FC236}">
              <a16:creationId xmlns:a16="http://schemas.microsoft.com/office/drawing/2014/main" id="{00000000-0008-0000-02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2</xdr:col>
          <xdr:colOff>561975</xdr:colOff>
          <xdr:row>16</xdr:row>
          <xdr:rowOff>0</xdr:rowOff>
        </xdr:from>
        <xdr:to>
          <xdr:col>6</xdr:col>
          <xdr:colOff>571500</xdr:colOff>
          <xdr:row>16</xdr:row>
          <xdr:rowOff>466725</xdr:rowOff>
        </xdr:to>
        <xdr:sp macro="" textlink="">
          <xdr:nvSpPr>
            <xdr:cNvPr id="2272" name="Button 224" hidden="1">
              <a:extLst>
                <a:ext uri="{63B3BB69-23CF-44E3-9099-C40C66FF867C}">
                  <a14:compatExt spid="_x0000_s2272"/>
                </a:ext>
                <a:ext uri="{FF2B5EF4-FFF2-40B4-BE49-F238E27FC236}">
                  <a16:creationId xmlns:a16="http://schemas.microsoft.com/office/drawing/2014/main" id="{00000000-0008-0000-0300-0000E00800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en-GB" sz="1600" b="1" i="0" u="none" strike="noStrike" baseline="0">
                  <a:solidFill>
                    <a:srgbClr val="000000"/>
                  </a:solidFill>
                  <a:latin typeface="Calibri"/>
                  <a:cs typeface="Calibri"/>
                </a:rPr>
                <a:t>NEXT</a:t>
              </a:r>
            </a:p>
          </xdr:txBody>
        </xdr:sp>
        <xdr:clientData fPrintsWithSheet="0"/>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2</xdr:col>
          <xdr:colOff>466725</xdr:colOff>
          <xdr:row>12</xdr:row>
          <xdr:rowOff>9525</xdr:rowOff>
        </xdr:from>
        <xdr:to>
          <xdr:col>2</xdr:col>
          <xdr:colOff>3305175</xdr:colOff>
          <xdr:row>14</xdr:row>
          <xdr:rowOff>161925</xdr:rowOff>
        </xdr:to>
        <xdr:sp macro="" textlink="">
          <xdr:nvSpPr>
            <xdr:cNvPr id="3079" name="Button 7" hidden="1">
              <a:extLst>
                <a:ext uri="{63B3BB69-23CF-44E3-9099-C40C66FF867C}">
                  <a14:compatExt spid="_x0000_s3079"/>
                </a:ext>
                <a:ext uri="{FF2B5EF4-FFF2-40B4-BE49-F238E27FC236}">
                  <a16:creationId xmlns:a16="http://schemas.microsoft.com/office/drawing/2014/main" id="{00000000-0008-0000-0400-0000070C00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en-GB" sz="1600" b="1" i="0" u="none" strike="noStrike" baseline="0">
                  <a:solidFill>
                    <a:srgbClr val="000000"/>
                  </a:solidFill>
                  <a:latin typeface="Calibri"/>
                  <a:cs typeface="Calibri"/>
                </a:rPr>
                <a:t>NEXT</a:t>
              </a:r>
            </a:p>
          </xdr:txBody>
        </xdr:sp>
        <xdr:clientData fPrintsWithSheet="0"/>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2</xdr:col>
          <xdr:colOff>447675</xdr:colOff>
          <xdr:row>12</xdr:row>
          <xdr:rowOff>19050</xdr:rowOff>
        </xdr:from>
        <xdr:to>
          <xdr:col>2</xdr:col>
          <xdr:colOff>3048000</xdr:colOff>
          <xdr:row>12</xdr:row>
          <xdr:rowOff>390525</xdr:rowOff>
        </xdr:to>
        <xdr:sp macro="" textlink="">
          <xdr:nvSpPr>
            <xdr:cNvPr id="4106" name="Button 10" hidden="1">
              <a:extLst>
                <a:ext uri="{63B3BB69-23CF-44E3-9099-C40C66FF867C}">
                  <a14:compatExt spid="_x0000_s4106"/>
                </a:ext>
                <a:ext uri="{FF2B5EF4-FFF2-40B4-BE49-F238E27FC236}">
                  <a16:creationId xmlns:a16="http://schemas.microsoft.com/office/drawing/2014/main" id="{00000000-0008-0000-0500-00000A1000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en-GB" sz="1600" b="1" i="0" u="none" strike="noStrike" baseline="0">
                  <a:solidFill>
                    <a:srgbClr val="000000"/>
                  </a:solidFill>
                  <a:latin typeface="Calibri"/>
                  <a:cs typeface="Calibri"/>
                </a:rPr>
                <a:t>NEXT</a:t>
              </a:r>
            </a:p>
          </xdr:txBody>
        </xdr:sp>
        <xdr:clientData fPrintsWithSheet="0"/>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2</xdr:col>
          <xdr:colOff>409575</xdr:colOff>
          <xdr:row>16</xdr:row>
          <xdr:rowOff>57150</xdr:rowOff>
        </xdr:from>
        <xdr:to>
          <xdr:col>5</xdr:col>
          <xdr:colOff>9525</xdr:colOff>
          <xdr:row>16</xdr:row>
          <xdr:rowOff>504825</xdr:rowOff>
        </xdr:to>
        <xdr:sp macro="" textlink="">
          <xdr:nvSpPr>
            <xdr:cNvPr id="6347" name="Button 203" hidden="1">
              <a:extLst>
                <a:ext uri="{63B3BB69-23CF-44E3-9099-C40C66FF867C}">
                  <a14:compatExt spid="_x0000_s6347"/>
                </a:ext>
                <a:ext uri="{FF2B5EF4-FFF2-40B4-BE49-F238E27FC236}">
                  <a16:creationId xmlns:a16="http://schemas.microsoft.com/office/drawing/2014/main" id="{00000000-0008-0000-0600-0000CB1800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en-GB" sz="1600" b="1" i="0" u="none" strike="noStrike" baseline="0">
                  <a:solidFill>
                    <a:srgbClr val="000000"/>
                  </a:solidFill>
                  <a:latin typeface="Calibri"/>
                  <a:cs typeface="Calibri"/>
                </a:rPr>
                <a:t>NEXT</a:t>
              </a:r>
            </a:p>
          </xdr:txBody>
        </xdr:sp>
        <xdr:clientData fPrintsWithSheet="0"/>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114300</xdr:colOff>
          <xdr:row>33</xdr:row>
          <xdr:rowOff>161925</xdr:rowOff>
        </xdr:from>
        <xdr:to>
          <xdr:col>5</xdr:col>
          <xdr:colOff>19050</xdr:colOff>
          <xdr:row>36</xdr:row>
          <xdr:rowOff>85725</xdr:rowOff>
        </xdr:to>
        <xdr:sp macro="" textlink="">
          <xdr:nvSpPr>
            <xdr:cNvPr id="23554" name="Button 2" hidden="1">
              <a:extLst>
                <a:ext uri="{63B3BB69-23CF-44E3-9099-C40C66FF867C}">
                  <a14:compatExt spid="_x0000_s23554"/>
                </a:ext>
                <a:ext uri="{FF2B5EF4-FFF2-40B4-BE49-F238E27FC236}">
                  <a16:creationId xmlns:a16="http://schemas.microsoft.com/office/drawing/2014/main" id="{00000000-0008-0000-0700-0000025C00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en-GB" sz="1600" b="1" i="0" u="none" strike="noStrike" baseline="0">
                  <a:solidFill>
                    <a:srgbClr val="000000"/>
                  </a:solidFill>
                  <a:latin typeface="Calibri"/>
                  <a:cs typeface="Calibri"/>
                </a:rPr>
                <a:t>NEXT</a:t>
              </a:r>
            </a:p>
          </xdr:txBody>
        </xdr:sp>
        <xdr:clientData fPrintsWithSheet="0"/>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11</xdr:col>
          <xdr:colOff>1600200</xdr:colOff>
          <xdr:row>67</xdr:row>
          <xdr:rowOff>38100</xdr:rowOff>
        </xdr:from>
        <xdr:to>
          <xdr:col>11</xdr:col>
          <xdr:colOff>4610100</xdr:colOff>
          <xdr:row>69</xdr:row>
          <xdr:rowOff>38100</xdr:rowOff>
        </xdr:to>
        <xdr:sp macro="" textlink="">
          <xdr:nvSpPr>
            <xdr:cNvPr id="15372" name="Button 12" hidden="1">
              <a:extLst>
                <a:ext uri="{63B3BB69-23CF-44E3-9099-C40C66FF867C}">
                  <a14:compatExt spid="_x0000_s15372"/>
                </a:ext>
                <a:ext uri="{FF2B5EF4-FFF2-40B4-BE49-F238E27FC236}">
                  <a16:creationId xmlns:a16="http://schemas.microsoft.com/office/drawing/2014/main" id="{00000000-0008-0000-0800-00000C3C0000}"/>
                </a:ext>
              </a:extLst>
            </xdr:cNvPr>
            <xdr:cNvSpPr/>
          </xdr:nvSpPr>
          <xdr:spPr bwMode="auto">
            <a:xfrm>
              <a:off x="0" y="0"/>
              <a:ext cx="0" cy="0"/>
            </a:xfrm>
            <a:prstGeom prst="rect">
              <a:avLst/>
            </a:prstGeom>
            <a:noFill/>
            <a:ln w="9525">
              <a:miter lim="800000"/>
              <a:headEnd/>
              <a:tailEnd/>
            </a:ln>
          </xdr:spPr>
          <xdr:txBody>
            <a:bodyPr vertOverflow="clip" wrap="square" lIns="36576" tIns="36576" rIns="36576" bIns="36576" anchor="ctr" upright="1"/>
            <a:lstStyle/>
            <a:p>
              <a:pPr algn="ctr" rtl="0">
                <a:defRPr sz="1000"/>
              </a:pPr>
              <a:r>
                <a:rPr lang="en-GB" sz="1600" b="0" i="0" u="none" strike="noStrike" baseline="0">
                  <a:solidFill>
                    <a:srgbClr val="000000"/>
                  </a:solidFill>
                  <a:latin typeface="Calibri"/>
                  <a:cs typeface="Calibri"/>
                </a:rPr>
                <a:t>Return to Main Menu</a:t>
              </a:r>
            </a:p>
          </xdr:txBody>
        </xdr:sp>
        <xdr:clientData fPrintsWithSheet="0"/>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1</xdr:col>
      <xdr:colOff>914400</xdr:colOff>
      <xdr:row>3</xdr:row>
      <xdr:rowOff>685800</xdr:rowOff>
    </xdr:to>
    <xdr:sp macro="" textlink="">
      <xdr:nvSpPr>
        <xdr:cNvPr id="28674" name="Object 2" hidden="1">
          <a:extLst>
            <a:ext uri="{63B3BB69-23CF-44E3-9099-C40C66FF867C}">
              <a14:compatExt xmlns:a14="http://schemas.microsoft.com/office/drawing/2010/main" spid="_x0000_s28674"/>
            </a:ext>
            <a:ext uri="{FF2B5EF4-FFF2-40B4-BE49-F238E27FC236}">
              <a16:creationId xmlns:a16="http://schemas.microsoft.com/office/drawing/2014/main" id="{00000000-0008-0000-0900-000002700000}"/>
            </a:ext>
          </a:extLst>
        </xdr:cNvPr>
        <xdr:cNvSpPr/>
      </xdr:nvSpPr>
      <xdr:spPr>
        <a:xfrm>
          <a:off x="0" y="0"/>
          <a:ext cx="0" cy="0"/>
        </a:xfrm>
        <a:prstGeom prst="rect">
          <a:avLst/>
        </a:prstGeom>
      </xdr:spPr>
    </xdr:sp>
    <xdr:clientData/>
  </xdr:twoCellAnchor>
  <mc:AlternateContent xmlns:mc="http://schemas.openxmlformats.org/markup-compatibility/2006">
    <mc:Choice xmlns:a14="http://schemas.microsoft.com/office/drawing/2010/main" Requires="a14">
      <xdr:twoCellAnchor editAs="oneCell">
        <xdr:from>
          <xdr:col>1</xdr:col>
          <xdr:colOff>66675</xdr:colOff>
          <xdr:row>2</xdr:row>
          <xdr:rowOff>171450</xdr:rowOff>
        </xdr:from>
        <xdr:to>
          <xdr:col>1</xdr:col>
          <xdr:colOff>981075</xdr:colOff>
          <xdr:row>3</xdr:row>
          <xdr:rowOff>666750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0900-000001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95250</xdr:colOff>
          <xdr:row>4</xdr:row>
          <xdr:rowOff>9525</xdr:rowOff>
        </xdr:from>
        <xdr:to>
          <xdr:col>1</xdr:col>
          <xdr:colOff>1009650</xdr:colOff>
          <xdr:row>4</xdr:row>
          <xdr:rowOff>695325</xdr:rowOff>
        </xdr:to>
        <xdr:sp macro="" textlink="">
          <xdr:nvSpPr>
            <xdr:cNvPr id="25604" name="Object 4" hidden="1">
              <a:extLst>
                <a:ext uri="{63B3BB69-23CF-44E3-9099-C40C66FF867C}">
                  <a14:compatExt spid="_x0000_s25604"/>
                </a:ext>
                <a:ext uri="{FF2B5EF4-FFF2-40B4-BE49-F238E27FC236}">
                  <a16:creationId xmlns:a16="http://schemas.microsoft.com/office/drawing/2014/main" id="{00000000-0008-0000-0900-000004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5</xdr:row>
          <xdr:rowOff>0</xdr:rowOff>
        </xdr:from>
        <xdr:to>
          <xdr:col>1</xdr:col>
          <xdr:colOff>914400</xdr:colOff>
          <xdr:row>5</xdr:row>
          <xdr:rowOff>685800</xdr:rowOff>
        </xdr:to>
        <xdr:sp macro="" textlink="">
          <xdr:nvSpPr>
            <xdr:cNvPr id="25606" name="Object 6" hidden="1">
              <a:extLst>
                <a:ext uri="{63B3BB69-23CF-44E3-9099-C40C66FF867C}">
                  <a14:compatExt spid="_x0000_s25606"/>
                </a:ext>
                <a:ext uri="{FF2B5EF4-FFF2-40B4-BE49-F238E27FC236}">
                  <a16:creationId xmlns:a16="http://schemas.microsoft.com/office/drawing/2014/main" id="{00000000-0008-0000-0900-000006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1</xdr:col>
          <xdr:colOff>914400</xdr:colOff>
          <xdr:row>6</xdr:row>
          <xdr:rowOff>685800</xdr:rowOff>
        </xdr:to>
        <xdr:sp macro="" textlink="">
          <xdr:nvSpPr>
            <xdr:cNvPr id="25607" name="Object 7" hidden="1">
              <a:extLst>
                <a:ext uri="{63B3BB69-23CF-44E3-9099-C40C66FF867C}">
                  <a14:compatExt spid="_x0000_s25607"/>
                </a:ext>
                <a:ext uri="{FF2B5EF4-FFF2-40B4-BE49-F238E27FC236}">
                  <a16:creationId xmlns:a16="http://schemas.microsoft.com/office/drawing/2014/main" id="{00000000-0008-0000-0900-000007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7</xdr:row>
          <xdr:rowOff>0</xdr:rowOff>
        </xdr:from>
        <xdr:to>
          <xdr:col>1</xdr:col>
          <xdr:colOff>914400</xdr:colOff>
          <xdr:row>7</xdr:row>
          <xdr:rowOff>685800</xdr:rowOff>
        </xdr:to>
        <xdr:sp macro="" textlink="">
          <xdr:nvSpPr>
            <xdr:cNvPr id="25608" name="Object 8" hidden="1">
              <a:extLst>
                <a:ext uri="{63B3BB69-23CF-44E3-9099-C40C66FF867C}">
                  <a14:compatExt spid="_x0000_s25608"/>
                </a:ext>
                <a:ext uri="{FF2B5EF4-FFF2-40B4-BE49-F238E27FC236}">
                  <a16:creationId xmlns:a16="http://schemas.microsoft.com/office/drawing/2014/main" id="{00000000-0008-0000-0900-000008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8</xdr:row>
          <xdr:rowOff>0</xdr:rowOff>
        </xdr:from>
        <xdr:to>
          <xdr:col>1</xdr:col>
          <xdr:colOff>914400</xdr:colOff>
          <xdr:row>8</xdr:row>
          <xdr:rowOff>685800</xdr:rowOff>
        </xdr:to>
        <xdr:sp macro="" textlink="">
          <xdr:nvSpPr>
            <xdr:cNvPr id="25609" name="Object 9" hidden="1">
              <a:extLst>
                <a:ext uri="{63B3BB69-23CF-44E3-9099-C40C66FF867C}">
                  <a14:compatExt spid="_x0000_s25609"/>
                </a:ext>
                <a:ext uri="{FF2B5EF4-FFF2-40B4-BE49-F238E27FC236}">
                  <a16:creationId xmlns:a16="http://schemas.microsoft.com/office/drawing/2014/main" id="{00000000-0008-0000-0900-000009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0</xdr:colOff>
          <xdr:row>9</xdr:row>
          <xdr:rowOff>0</xdr:rowOff>
        </xdr:from>
        <xdr:to>
          <xdr:col>1</xdr:col>
          <xdr:colOff>914400</xdr:colOff>
          <xdr:row>9</xdr:row>
          <xdr:rowOff>685800</xdr:rowOff>
        </xdr:to>
        <xdr:sp macro="" textlink="">
          <xdr:nvSpPr>
            <xdr:cNvPr id="25610" name="Object 10" hidden="1">
              <a:extLst>
                <a:ext uri="{63B3BB69-23CF-44E3-9099-C40C66FF867C}">
                  <a14:compatExt spid="_x0000_s25610"/>
                </a:ext>
                <a:ext uri="{FF2B5EF4-FFF2-40B4-BE49-F238E27FC236}">
                  <a16:creationId xmlns:a16="http://schemas.microsoft.com/office/drawing/2014/main" id="{00000000-0008-0000-0900-00000A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editAs="oneCell">
    <xdr:from>
      <xdr:col>3</xdr:col>
      <xdr:colOff>304800</xdr:colOff>
      <xdr:row>15</xdr:row>
      <xdr:rowOff>95250</xdr:rowOff>
    </xdr:from>
    <xdr:to>
      <xdr:col>3</xdr:col>
      <xdr:colOff>1514475</xdr:colOff>
      <xdr:row>16</xdr:row>
      <xdr:rowOff>809625</xdr:rowOff>
    </xdr:to>
    <xdr:sp macro="" textlink="">
      <xdr:nvSpPr>
        <xdr:cNvPr id="12745" name="Object 457" hidden="1">
          <a:extLst>
            <a:ext uri="{63B3BB69-23CF-44E3-9099-C40C66FF867C}">
              <a14:compatExt xmlns:a14="http://schemas.microsoft.com/office/drawing/2010/main" spid="_x0000_s12745"/>
            </a:ext>
            <a:ext uri="{FF2B5EF4-FFF2-40B4-BE49-F238E27FC236}">
              <a16:creationId xmlns:a16="http://schemas.microsoft.com/office/drawing/2014/main" id="{00000000-0008-0000-0A00-0000C9310000}"/>
            </a:ext>
          </a:extLst>
        </xdr:cNvPr>
        <xdr:cNvSpPr/>
      </xdr:nvSpPr>
      <xdr:spPr>
        <a:xfrm>
          <a:off x="0" y="0"/>
          <a:ext cx="0" cy="0"/>
        </a:xfrm>
        <a:prstGeom prst="rect">
          <a:avLst/>
        </a:prstGeom>
      </xdr:spPr>
    </xdr:sp>
    <xdr:clientData/>
  </xdr:twoCellAnchor>
  <xdr:twoCellAnchor editAs="oneCell">
    <xdr:from>
      <xdr:col>3</xdr:col>
      <xdr:colOff>2314575</xdr:colOff>
      <xdr:row>15</xdr:row>
      <xdr:rowOff>95250</xdr:rowOff>
    </xdr:from>
    <xdr:to>
      <xdr:col>3</xdr:col>
      <xdr:colOff>3524250</xdr:colOff>
      <xdr:row>16</xdr:row>
      <xdr:rowOff>809625</xdr:rowOff>
    </xdr:to>
    <xdr:sp macro="" textlink="">
      <xdr:nvSpPr>
        <xdr:cNvPr id="12746" name="Object 458" hidden="1">
          <a:extLst>
            <a:ext uri="{63B3BB69-23CF-44E3-9099-C40C66FF867C}">
              <a14:compatExt xmlns:a14="http://schemas.microsoft.com/office/drawing/2010/main" spid="_x0000_s12746"/>
            </a:ext>
            <a:ext uri="{FF2B5EF4-FFF2-40B4-BE49-F238E27FC236}">
              <a16:creationId xmlns:a16="http://schemas.microsoft.com/office/drawing/2014/main" id="{00000000-0008-0000-0A00-0000CA310000}"/>
            </a:ext>
          </a:extLst>
        </xdr:cNvPr>
        <xdr:cNvSpPr/>
      </xdr:nvSpPr>
      <xdr:spPr>
        <a:xfrm>
          <a:off x="0" y="0"/>
          <a:ext cx="0" cy="0"/>
        </a:xfrm>
        <a:prstGeom prst="rect">
          <a:avLst/>
        </a:prstGeom>
      </xdr:spPr>
    </xdr:sp>
    <xdr:clientData/>
  </xdr:twoCellAnchor>
</xdr:wsDr>
</file>

<file path=xl/drawings/drawing11.xml><?xml version="1.0" encoding="utf-8"?>
<xdr:wsDr xmlns:xdr="http://schemas.openxmlformats.org/drawingml/2006/spreadsheetDrawing" xmlns:a="http://schemas.openxmlformats.org/drawingml/2006/main">
  <xdr:twoCellAnchor>
    <xdr:from>
      <xdr:col>13</xdr:col>
      <xdr:colOff>441614</xdr:colOff>
      <xdr:row>1</xdr:row>
      <xdr:rowOff>0</xdr:rowOff>
    </xdr:from>
    <xdr:to>
      <xdr:col>17</xdr:col>
      <xdr:colOff>432954</xdr:colOff>
      <xdr:row>18</xdr:row>
      <xdr:rowOff>874568</xdr:rowOff>
    </xdr:to>
    <xdr:graphicFrame macro="">
      <xdr:nvGraphicFramePr>
        <xdr:cNvPr id="4" name="Chart 3">
          <a:extLst>
            <a:ext uri="{FF2B5EF4-FFF2-40B4-BE49-F238E27FC236}">
              <a16:creationId xmlns:a16="http://schemas.microsoft.com/office/drawing/2014/main" id="{00000000-0008-0000-0C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28576</xdr:colOff>
      <xdr:row>12</xdr:row>
      <xdr:rowOff>123825</xdr:rowOff>
    </xdr:from>
    <xdr:to>
      <xdr:col>18</xdr:col>
      <xdr:colOff>1038225</xdr:colOff>
      <xdr:row>18</xdr:row>
      <xdr:rowOff>876299</xdr:rowOff>
    </xdr:to>
    <xdr:sp macro="" textlink="">
      <xdr:nvSpPr>
        <xdr:cNvPr id="2" name="Down Arrow 1">
          <a:extLst>
            <a:ext uri="{FF2B5EF4-FFF2-40B4-BE49-F238E27FC236}">
              <a16:creationId xmlns:a16="http://schemas.microsoft.com/office/drawing/2014/main" id="{00000000-0008-0000-0C00-000002000000}"/>
            </a:ext>
          </a:extLst>
        </xdr:cNvPr>
        <xdr:cNvSpPr/>
      </xdr:nvSpPr>
      <xdr:spPr>
        <a:xfrm>
          <a:off x="10477501" y="3057525"/>
          <a:ext cx="1009649" cy="1895474"/>
        </a:xfrm>
        <a:prstGeom prst="downArrow">
          <a:avLst/>
        </a:prstGeom>
        <a:solidFill>
          <a:schemeClr val="bg1">
            <a:lumMod val="65000"/>
          </a:schemeClr>
        </a:solidFill>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vert="vert" rtlCol="0" anchor="ctr" anchorCtr="1"/>
        <a:lstStyle/>
        <a:p>
          <a:pPr algn="l"/>
          <a:r>
            <a:rPr lang="en-GB" sz="2400">
              <a:solidFill>
                <a:sysClr val="windowText" lastClr="000000"/>
              </a:solidFill>
            </a:rPr>
            <a:t>Negative</a:t>
          </a:r>
        </a:p>
      </xdr:txBody>
    </xdr:sp>
    <xdr:clientData/>
  </xdr:twoCellAnchor>
  <xdr:twoCellAnchor>
    <xdr:from>
      <xdr:col>18</xdr:col>
      <xdr:colOff>9524</xdr:colOff>
      <xdr:row>1</xdr:row>
      <xdr:rowOff>19048</xdr:rowOff>
    </xdr:from>
    <xdr:to>
      <xdr:col>18</xdr:col>
      <xdr:colOff>1047749</xdr:colOff>
      <xdr:row>7</xdr:row>
      <xdr:rowOff>66674</xdr:rowOff>
    </xdr:to>
    <xdr:sp macro="" textlink="">
      <xdr:nvSpPr>
        <xdr:cNvPr id="5" name="Down Arrow 4">
          <a:extLst>
            <a:ext uri="{FF2B5EF4-FFF2-40B4-BE49-F238E27FC236}">
              <a16:creationId xmlns:a16="http://schemas.microsoft.com/office/drawing/2014/main" id="{00000000-0008-0000-0C00-000005000000}"/>
            </a:ext>
          </a:extLst>
        </xdr:cNvPr>
        <xdr:cNvSpPr/>
      </xdr:nvSpPr>
      <xdr:spPr>
        <a:xfrm rot="10800000">
          <a:off x="10487024" y="336548"/>
          <a:ext cx="1038225" cy="2026709"/>
        </a:xfrm>
        <a:prstGeom prst="downArrow">
          <a:avLst/>
        </a:prstGeom>
        <a:solidFill>
          <a:schemeClr val="bg1">
            <a:lumMod val="65000"/>
          </a:schemeClr>
        </a:solidFill>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vert="vert" rtlCol="0" anchor="ctr" anchorCtr="1"/>
        <a:lstStyle/>
        <a:p>
          <a:pPr algn="l"/>
          <a:r>
            <a:rPr lang="en-GB" sz="2400"/>
            <a:t>Positive</a:t>
          </a:r>
        </a:p>
      </xdr:txBody>
    </xdr:sp>
    <xdr:clientData/>
  </xdr:twoCellAnchor>
  <mc:AlternateContent xmlns:mc="http://schemas.openxmlformats.org/markup-compatibility/2006">
    <mc:Choice xmlns:a14="http://schemas.microsoft.com/office/drawing/2010/main" Requires="a14">
      <xdr:twoCellAnchor editAs="oneCell">
        <xdr:from>
          <xdr:col>4</xdr:col>
          <xdr:colOff>148167</xdr:colOff>
          <xdr:row>16</xdr:row>
          <xdr:rowOff>169333</xdr:rowOff>
        </xdr:from>
        <xdr:to>
          <xdr:col>13</xdr:col>
          <xdr:colOff>317500</xdr:colOff>
          <xdr:row>18</xdr:row>
          <xdr:rowOff>877524</xdr:rowOff>
        </xdr:to>
        <xdr:pic>
          <xdr:nvPicPr>
            <xdr:cNvPr id="7" name="Picture 6">
              <a:extLst>
                <a:ext uri="{FF2B5EF4-FFF2-40B4-BE49-F238E27FC236}">
                  <a16:creationId xmlns:a16="http://schemas.microsoft.com/office/drawing/2014/main" id="{00000000-0008-0000-0C00-000007000000}"/>
                </a:ext>
              </a:extLst>
            </xdr:cNvPr>
            <xdr:cNvPicPr>
              <a:picLocks noChangeAspect="1" noChangeArrowheads="1"/>
              <a:extLst>
                <a:ext uri="{84589F7E-364E-4C9E-8A38-B11213B215E9}">
                  <a14:cameraTool cellRange="'Decision Matrix'!$B$5:$F$8" spid="_x0000_s8177"/>
                </a:ext>
              </a:extLst>
            </xdr:cNvPicPr>
          </xdr:nvPicPr>
          <xdr:blipFill>
            <a:blip xmlns:r="http://schemas.openxmlformats.org/officeDocument/2006/relationships" r:embed="rId2"/>
            <a:srcRect/>
            <a:stretch>
              <a:fillRect/>
            </a:stretch>
          </xdr:blipFill>
          <xdr:spPr bwMode="auto">
            <a:xfrm>
              <a:off x="2360084" y="4730750"/>
              <a:ext cx="5238749" cy="1099774"/>
            </a:xfrm>
            <a:prstGeom prst="rect">
              <a:avLst/>
            </a:prstGeom>
            <a:noFill/>
            <a:extLst>
              <a:ext uri="{909E8E84-426E-40DD-AFC4-6F175D3DCCD1}">
                <a14:hiddenFill>
                  <a:solidFill>
                    <a:srgbClr val="FFFFFF"/>
                  </a:solidFill>
                </a14:hiddenFill>
              </a:ext>
            </a:extLst>
          </xdr:spPr>
        </xdr:pic>
        <xdr:clientData/>
      </xdr:twoCellAnchor>
    </mc:Choice>
    <mc:Fallback/>
  </mc:AlternateContent>
  <xdr:twoCellAnchor>
    <xdr:from>
      <xdr:col>13</xdr:col>
      <xdr:colOff>21167</xdr:colOff>
      <xdr:row>11</xdr:row>
      <xdr:rowOff>169332</xdr:rowOff>
    </xdr:from>
    <xdr:to>
      <xdr:col>13</xdr:col>
      <xdr:colOff>232834</xdr:colOff>
      <xdr:row>17</xdr:row>
      <xdr:rowOff>21166</xdr:rowOff>
    </xdr:to>
    <xdr:cxnSp macro="">
      <xdr:nvCxnSpPr>
        <xdr:cNvPr id="11" name="Elbow Connector 10">
          <a:extLst>
            <a:ext uri="{FF2B5EF4-FFF2-40B4-BE49-F238E27FC236}">
              <a16:creationId xmlns:a16="http://schemas.microsoft.com/office/drawing/2014/main" id="{00000000-0008-0000-0C00-00000B000000}"/>
            </a:ext>
          </a:extLst>
        </xdr:cNvPr>
        <xdr:cNvCxnSpPr/>
      </xdr:nvCxnSpPr>
      <xdr:spPr>
        <a:xfrm rot="16200000" flipH="1">
          <a:off x="6715125" y="4122207"/>
          <a:ext cx="1386417" cy="211667"/>
        </a:xfrm>
        <a:prstGeom prst="bentConnector3">
          <a:avLst>
            <a:gd name="adj1" fmla="val -1908"/>
          </a:avLst>
        </a:prstGeom>
        <a:ln>
          <a:tailEnd type="arrow"/>
        </a:ln>
      </xdr:spPr>
      <xdr:style>
        <a:lnRef idx="1">
          <a:schemeClr val="accent1"/>
        </a:lnRef>
        <a:fillRef idx="0">
          <a:schemeClr val="accent1"/>
        </a:fillRef>
        <a:effectRef idx="0">
          <a:schemeClr val="accent1"/>
        </a:effectRef>
        <a:fontRef idx="minor">
          <a:schemeClr val="tx1"/>
        </a:fontRef>
      </xdr:style>
    </xdr:cxn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2.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3" Type="http://schemas.openxmlformats.org/officeDocument/2006/relationships/vmlDrawing" Target="../drawings/vmlDrawing1.vml"/><Relationship Id="rId7" Type="http://schemas.openxmlformats.org/officeDocument/2006/relationships/ctrlProp" Target="../ctrlProps/ctrlProp4.xml"/><Relationship Id="rId12" Type="http://schemas.openxmlformats.org/officeDocument/2006/relationships/ctrlProp" Target="../ctrlProps/ctrlProp9.xml"/><Relationship Id="rId2" Type="http://schemas.openxmlformats.org/officeDocument/2006/relationships/drawing" Target="../drawings/drawing1.xml"/><Relationship Id="rId16" Type="http://schemas.openxmlformats.org/officeDocument/2006/relationships/comments" Target="../comments1.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5" Type="http://schemas.openxmlformats.org/officeDocument/2006/relationships/ctrlProp" Target="../ctrlProps/ctrlProp2.xml"/><Relationship Id="rId15" Type="http://schemas.openxmlformats.org/officeDocument/2006/relationships/ctrlProp" Target="../ctrlProps/ctrlProp12.xml"/><Relationship Id="rId10" Type="http://schemas.openxmlformats.org/officeDocument/2006/relationships/ctrlProp" Target="../ctrlProps/ctrlProp7.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5" Type="http://schemas.openxmlformats.org/officeDocument/2006/relationships/comments" Target="../comments2.xml"/><Relationship Id="rId4" Type="http://schemas.openxmlformats.org/officeDocument/2006/relationships/ctrlProp" Target="../ctrlProps/ctrlProp13.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5" Type="http://schemas.openxmlformats.org/officeDocument/2006/relationships/comments" Target="../comments3.xml"/><Relationship Id="rId4" Type="http://schemas.openxmlformats.org/officeDocument/2006/relationships/ctrlProp" Target="../ctrlProps/ctrlProp14.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5.xml"/><Relationship Id="rId1" Type="http://schemas.openxmlformats.org/officeDocument/2006/relationships/printerSettings" Target="../printerSettings/printerSettings5.bin"/><Relationship Id="rId5" Type="http://schemas.openxmlformats.org/officeDocument/2006/relationships/comments" Target="../comments4.xml"/><Relationship Id="rId4" Type="http://schemas.openxmlformats.org/officeDocument/2006/relationships/ctrlProp" Target="../ctrlProps/ctrlProp1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openxmlformats.org/officeDocument/2006/relationships/comments" Target="../comments5.xml"/><Relationship Id="rId4" Type="http://schemas.openxmlformats.org/officeDocument/2006/relationships/ctrlProp" Target="../ctrlProps/ctrlProp16.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openxmlformats.org/officeDocument/2006/relationships/comments" Target="../comments6.xml"/><Relationship Id="rId4" Type="http://schemas.openxmlformats.org/officeDocument/2006/relationships/ctrlProp" Target="../ctrlProps/ctrlProp17.x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8.xml"/><Relationship Id="rId1" Type="http://schemas.openxmlformats.org/officeDocument/2006/relationships/printerSettings" Target="../printerSettings/printerSettings8.bin"/><Relationship Id="rId5" Type="http://schemas.openxmlformats.org/officeDocument/2006/relationships/comments" Target="../comments7.xml"/><Relationship Id="rId4" Type="http://schemas.openxmlformats.org/officeDocument/2006/relationships/ctrlProp" Target="../ctrlProps/ctrlProp18.xml"/></Relationships>
</file>

<file path=xl/worksheets/_rels/sheet10.xml.rels><?xml version="1.0" encoding="UTF-8" standalone="yes"?>
<Relationships xmlns="http://schemas.openxmlformats.org/package/2006/relationships"><Relationship Id="rId8" Type="http://schemas.openxmlformats.org/officeDocument/2006/relationships/package" Target="../embeddings/Microsoft_Word_Document.docx"/><Relationship Id="rId13" Type="http://schemas.openxmlformats.org/officeDocument/2006/relationships/image" Target="../media/image6.emf"/><Relationship Id="rId3" Type="http://schemas.openxmlformats.org/officeDocument/2006/relationships/vmlDrawing" Target="../drawings/vmlDrawing8.vml"/><Relationship Id="rId7" Type="http://schemas.openxmlformats.org/officeDocument/2006/relationships/image" Target="../media/image3.emf"/><Relationship Id="rId12" Type="http://schemas.openxmlformats.org/officeDocument/2006/relationships/package" Target="../embeddings/Microsoft_Word_Document2.docx"/><Relationship Id="rId17" Type="http://schemas.openxmlformats.org/officeDocument/2006/relationships/image" Target="../media/image8.emf"/><Relationship Id="rId2" Type="http://schemas.openxmlformats.org/officeDocument/2006/relationships/drawing" Target="../drawings/drawing9.xml"/><Relationship Id="rId16" Type="http://schemas.openxmlformats.org/officeDocument/2006/relationships/oleObject" Target="../embeddings/oleObject4.bin"/><Relationship Id="rId1" Type="http://schemas.openxmlformats.org/officeDocument/2006/relationships/printerSettings" Target="../printerSettings/printerSettings9.bin"/><Relationship Id="rId6" Type="http://schemas.openxmlformats.org/officeDocument/2006/relationships/oleObject" Target="../embeddings/oleObject2.bin"/><Relationship Id="rId11" Type="http://schemas.openxmlformats.org/officeDocument/2006/relationships/image" Target="../media/image5.emf"/><Relationship Id="rId5" Type="http://schemas.openxmlformats.org/officeDocument/2006/relationships/image" Target="../media/image2.emf"/><Relationship Id="rId15" Type="http://schemas.openxmlformats.org/officeDocument/2006/relationships/image" Target="../media/image7.emf"/><Relationship Id="rId10" Type="http://schemas.openxmlformats.org/officeDocument/2006/relationships/package" Target="../embeddings/Microsoft_Word_Document1.docx"/><Relationship Id="rId4" Type="http://schemas.openxmlformats.org/officeDocument/2006/relationships/oleObject" Target="../embeddings/oleObject1.bin"/><Relationship Id="rId9" Type="http://schemas.openxmlformats.org/officeDocument/2006/relationships/image" Target="../media/image4.emf"/><Relationship Id="rId1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8" Type="http://schemas.openxmlformats.org/officeDocument/2006/relationships/hyperlink" Target="http://www.swscn.org.uk/improving-quality/parity-of-esteem/" TargetMode="External"/><Relationship Id="rId3" Type="http://schemas.openxmlformats.org/officeDocument/2006/relationships/hyperlink" Target="http://www.equalityhumanrights.com/private-and-public-sector-guidance/public-sector-providers/public-sector-equality-duty" TargetMode="External"/><Relationship Id="rId7" Type="http://schemas.openxmlformats.org/officeDocument/2006/relationships/hyperlink" Target="http://www.devonhealthandwellbeing.org.uk/library/needs-assessments/" TargetMode="External"/><Relationship Id="rId2" Type="http://schemas.openxmlformats.org/officeDocument/2006/relationships/hyperlink" Target="https://www.gov.uk/government/uploads/system/uploads/attachment_data/file/85041/equality-duty.pdf" TargetMode="External"/><Relationship Id="rId1" Type="http://schemas.openxmlformats.org/officeDocument/2006/relationships/hyperlink" Target="http://www.legislation.gov.uk/ukpga/2010/15/contents" TargetMode="External"/><Relationship Id="rId6" Type="http://schemas.openxmlformats.org/officeDocument/2006/relationships/hyperlink" Target="https://www.gov.uk/government/publications/public-sector-quick-start-guide-to-the-public-sector-equality-duty" TargetMode="External"/><Relationship Id="rId5" Type="http://schemas.openxmlformats.org/officeDocument/2006/relationships/hyperlink" Target="https://www.gov.uk/equality-act-2010-guidance" TargetMode="External"/><Relationship Id="rId10" Type="http://schemas.openxmlformats.org/officeDocument/2006/relationships/drawing" Target="../drawings/drawing10.xml"/><Relationship Id="rId4" Type="http://schemas.openxmlformats.org/officeDocument/2006/relationships/hyperlink" Target="http://www.legislation.gov.uk/ukpga/2010/15/contents" TargetMode="External"/><Relationship Id="rId9"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2">
    <tabColor rgb="FF00B050"/>
  </sheetPr>
  <dimension ref="A1:XFB201"/>
  <sheetViews>
    <sheetView topLeftCell="A4" zoomScale="90" zoomScaleNormal="90" workbookViewId="0">
      <selection activeCell="A15" sqref="A15"/>
    </sheetView>
  </sheetViews>
  <sheetFormatPr defaultColWidth="9.140625" defaultRowHeight="15" x14ac:dyDescent="0.25"/>
  <cols>
    <col min="1" max="1" width="1.5703125" style="203" customWidth="1"/>
    <col min="2" max="2" width="2.85546875" style="203" customWidth="1"/>
    <col min="3" max="3" width="60.42578125" style="203" customWidth="1"/>
    <col min="4" max="5" width="26.28515625" style="203" customWidth="1"/>
    <col min="6" max="6" width="22.85546875" style="203" customWidth="1"/>
    <col min="7" max="7" width="16.85546875" style="203" customWidth="1"/>
    <col min="8" max="8" width="93.7109375" style="203" customWidth="1"/>
    <col min="9" max="16384" width="9.140625" style="203"/>
  </cols>
  <sheetData>
    <row r="1" spans="1:16382" x14ac:dyDescent="0.25">
      <c r="A1" s="209"/>
      <c r="B1" s="209"/>
      <c r="C1" s="209" t="s">
        <v>11</v>
      </c>
      <c r="D1" s="209"/>
      <c r="E1" s="209"/>
      <c r="F1" s="209"/>
      <c r="G1" s="209"/>
      <c r="H1" s="209"/>
      <c r="I1" s="209"/>
      <c r="J1" s="209"/>
      <c r="K1" s="209"/>
      <c r="L1" s="209"/>
      <c r="M1" s="209"/>
      <c r="N1" s="209"/>
      <c r="O1" s="209"/>
      <c r="P1" s="209"/>
      <c r="Q1" s="209"/>
      <c r="R1" s="209"/>
      <c r="S1" s="209"/>
      <c r="T1" s="209"/>
      <c r="U1" s="209"/>
      <c r="V1" s="209"/>
      <c r="W1" s="209"/>
      <c r="X1" s="209"/>
      <c r="Y1" s="209"/>
      <c r="Z1" s="209"/>
      <c r="AA1" s="209"/>
      <c r="AB1" s="209"/>
      <c r="AC1" s="209"/>
      <c r="AD1" s="209"/>
      <c r="AE1" s="209"/>
      <c r="AF1" s="209"/>
      <c r="AG1" s="209"/>
      <c r="AH1" s="209"/>
      <c r="AI1" s="209"/>
      <c r="AJ1" s="209"/>
      <c r="AK1" s="209"/>
      <c r="AL1" s="209"/>
      <c r="AM1" s="209"/>
      <c r="AN1" s="209"/>
      <c r="AO1" s="209"/>
      <c r="AP1" s="209"/>
      <c r="AQ1" s="209"/>
      <c r="AR1" s="209"/>
      <c r="AS1" s="209"/>
      <c r="AT1" s="209"/>
      <c r="AU1" s="209"/>
      <c r="AV1" s="209"/>
      <c r="AW1" s="209"/>
      <c r="AX1" s="209"/>
      <c r="AY1" s="209"/>
      <c r="AZ1" s="209"/>
      <c r="BA1" s="209"/>
      <c r="BB1" s="209"/>
      <c r="BC1" s="209"/>
      <c r="BD1" s="209"/>
      <c r="BE1" s="209"/>
      <c r="BF1" s="209"/>
      <c r="BG1" s="209"/>
      <c r="BH1" s="209"/>
      <c r="BI1" s="209"/>
      <c r="BJ1" s="209"/>
      <c r="BK1" s="209"/>
      <c r="BL1" s="209"/>
      <c r="BM1" s="209"/>
      <c r="BN1" s="209"/>
      <c r="BO1" s="209"/>
      <c r="BP1" s="209"/>
      <c r="BQ1" s="209"/>
      <c r="BR1" s="209"/>
      <c r="BS1" s="209"/>
      <c r="BT1" s="209"/>
      <c r="BU1" s="209"/>
      <c r="BV1" s="209"/>
      <c r="BW1" s="209"/>
      <c r="BX1" s="209"/>
      <c r="BY1" s="209"/>
      <c r="BZ1" s="209"/>
      <c r="CA1" s="209"/>
      <c r="CB1" s="209"/>
      <c r="CC1" s="209"/>
      <c r="CD1" s="209"/>
      <c r="CE1" s="209"/>
      <c r="CF1" s="209"/>
      <c r="CG1" s="209"/>
      <c r="CH1" s="209"/>
      <c r="CI1" s="209"/>
      <c r="CJ1" s="209"/>
      <c r="CK1" s="209"/>
      <c r="CL1" s="209"/>
      <c r="CM1" s="209"/>
      <c r="CN1" s="209"/>
      <c r="CO1" s="209"/>
      <c r="CP1" s="209"/>
      <c r="CQ1" s="209"/>
      <c r="CR1" s="209"/>
      <c r="CS1" s="209"/>
      <c r="CT1" s="209"/>
      <c r="CU1" s="209"/>
      <c r="CV1" s="209"/>
      <c r="CW1" s="209"/>
      <c r="CX1" s="209"/>
      <c r="CY1" s="209"/>
      <c r="CZ1" s="209"/>
      <c r="DA1" s="209"/>
      <c r="DB1" s="209"/>
      <c r="DC1" s="209"/>
      <c r="DD1" s="209"/>
      <c r="DE1" s="209"/>
      <c r="DF1" s="209"/>
      <c r="DG1" s="209"/>
      <c r="DH1" s="209"/>
      <c r="DI1" s="209"/>
      <c r="DJ1" s="209"/>
      <c r="DK1" s="209"/>
      <c r="DL1" s="209"/>
      <c r="DM1" s="209"/>
      <c r="DN1" s="209"/>
      <c r="DO1" s="209"/>
      <c r="DP1" s="209"/>
      <c r="DQ1" s="209"/>
      <c r="DR1" s="209"/>
      <c r="DS1" s="209"/>
      <c r="DT1" s="209"/>
      <c r="DU1" s="209"/>
      <c r="DV1" s="209"/>
      <c r="DW1" s="209"/>
      <c r="DX1" s="209"/>
      <c r="DY1" s="209"/>
      <c r="DZ1" s="209"/>
      <c r="EA1" s="209"/>
      <c r="EB1" s="209"/>
      <c r="EC1" s="209"/>
      <c r="ED1" s="209"/>
      <c r="EE1" s="209"/>
      <c r="EF1" s="209"/>
      <c r="EG1" s="209"/>
      <c r="EH1" s="209"/>
      <c r="EI1" s="209"/>
      <c r="EJ1" s="209"/>
      <c r="EK1" s="209"/>
      <c r="EL1" s="209"/>
      <c r="EM1" s="209"/>
      <c r="EN1" s="209"/>
      <c r="EO1" s="209"/>
      <c r="EP1" s="209"/>
      <c r="EQ1" s="209"/>
      <c r="ER1" s="209"/>
      <c r="ES1" s="209"/>
      <c r="ET1" s="209"/>
      <c r="EU1" s="209"/>
      <c r="EV1" s="209"/>
      <c r="EW1" s="209"/>
      <c r="EX1" s="209"/>
      <c r="EY1" s="209"/>
      <c r="EZ1" s="209"/>
      <c r="FA1" s="209"/>
      <c r="FB1" s="209"/>
      <c r="FC1" s="209"/>
      <c r="FD1" s="209"/>
      <c r="FE1" s="209"/>
      <c r="FF1" s="209"/>
      <c r="FG1" s="209"/>
      <c r="FH1" s="209"/>
      <c r="FI1" s="209"/>
      <c r="FJ1" s="209"/>
      <c r="FK1" s="209"/>
      <c r="FL1" s="209"/>
      <c r="FM1" s="209"/>
      <c r="FN1" s="209"/>
      <c r="FO1" s="209"/>
      <c r="FP1" s="209"/>
      <c r="FQ1" s="209"/>
      <c r="FR1" s="209"/>
      <c r="FS1" s="209"/>
      <c r="FT1" s="209"/>
      <c r="FU1" s="209"/>
      <c r="FV1" s="209"/>
      <c r="FW1" s="209"/>
      <c r="FX1" s="209"/>
      <c r="FY1" s="209"/>
      <c r="FZ1" s="209"/>
      <c r="GA1" s="209"/>
      <c r="GB1" s="209"/>
      <c r="GC1" s="209"/>
      <c r="GD1" s="209"/>
      <c r="GE1" s="209"/>
      <c r="GF1" s="209"/>
      <c r="GG1" s="209"/>
      <c r="GH1" s="209"/>
      <c r="GI1" s="209"/>
      <c r="GJ1" s="209"/>
      <c r="GK1" s="209"/>
      <c r="GL1" s="209"/>
      <c r="GM1" s="209"/>
      <c r="GN1" s="209"/>
      <c r="GO1" s="209"/>
      <c r="GP1" s="209"/>
      <c r="GQ1" s="209"/>
      <c r="GR1" s="209"/>
      <c r="GS1" s="209"/>
      <c r="GT1" s="209"/>
      <c r="GU1" s="209"/>
      <c r="GV1" s="209"/>
      <c r="GW1" s="209"/>
      <c r="GX1" s="209"/>
      <c r="GY1" s="209"/>
      <c r="GZ1" s="209"/>
      <c r="HA1" s="209"/>
      <c r="HB1" s="209"/>
      <c r="HC1" s="209"/>
      <c r="HD1" s="209"/>
      <c r="HE1" s="209"/>
      <c r="HF1" s="209"/>
      <c r="HG1" s="209"/>
      <c r="HH1" s="209"/>
      <c r="HI1" s="209"/>
      <c r="HJ1" s="209"/>
      <c r="HK1" s="209"/>
      <c r="HL1" s="209"/>
      <c r="HM1" s="209"/>
      <c r="HN1" s="209"/>
      <c r="HO1" s="209"/>
      <c r="HP1" s="209"/>
      <c r="HQ1" s="209"/>
      <c r="HR1" s="209"/>
      <c r="HS1" s="209"/>
      <c r="HT1" s="209"/>
      <c r="HU1" s="209"/>
      <c r="HV1" s="209"/>
      <c r="HW1" s="209"/>
      <c r="HX1" s="209"/>
      <c r="HY1" s="209"/>
      <c r="HZ1" s="209"/>
      <c r="IA1" s="209"/>
      <c r="IB1" s="209"/>
      <c r="IC1" s="209"/>
      <c r="ID1" s="209"/>
      <c r="IE1" s="209"/>
      <c r="IF1" s="209"/>
      <c r="IG1" s="209"/>
      <c r="IH1" s="209"/>
      <c r="II1" s="209"/>
      <c r="IJ1" s="209"/>
      <c r="IK1" s="209"/>
      <c r="IL1" s="209"/>
      <c r="IM1" s="209"/>
      <c r="IN1" s="209"/>
      <c r="IO1" s="209"/>
      <c r="IP1" s="209"/>
      <c r="IQ1" s="209"/>
      <c r="IR1" s="209"/>
      <c r="IS1" s="209"/>
      <c r="IT1" s="209"/>
      <c r="IU1" s="209"/>
      <c r="IV1" s="209"/>
      <c r="IW1" s="209"/>
      <c r="IX1" s="209"/>
      <c r="IY1" s="209"/>
      <c r="IZ1" s="209"/>
      <c r="JA1" s="209"/>
      <c r="JB1" s="209"/>
      <c r="JC1" s="209"/>
      <c r="JD1" s="209"/>
      <c r="JE1" s="209"/>
      <c r="JF1" s="209"/>
      <c r="JG1" s="209"/>
      <c r="JH1" s="209"/>
      <c r="JI1" s="209"/>
      <c r="JJ1" s="209"/>
      <c r="JK1" s="209"/>
      <c r="JL1" s="209"/>
      <c r="JM1" s="209"/>
      <c r="JN1" s="209"/>
      <c r="JO1" s="209"/>
      <c r="JP1" s="209"/>
      <c r="JQ1" s="209"/>
      <c r="JR1" s="209"/>
      <c r="JS1" s="209"/>
      <c r="JT1" s="209"/>
      <c r="JU1" s="209"/>
      <c r="JV1" s="209"/>
      <c r="JW1" s="209"/>
      <c r="JX1" s="209"/>
      <c r="JY1" s="209"/>
      <c r="JZ1" s="209"/>
      <c r="KA1" s="209"/>
      <c r="KB1" s="209"/>
      <c r="KC1" s="209"/>
      <c r="KD1" s="209"/>
      <c r="KE1" s="209"/>
      <c r="KF1" s="209"/>
      <c r="KG1" s="209"/>
      <c r="KH1" s="209"/>
      <c r="KI1" s="209"/>
      <c r="KJ1" s="209"/>
      <c r="KK1" s="209"/>
      <c r="KL1" s="209"/>
      <c r="KM1" s="209"/>
      <c r="KN1" s="209"/>
      <c r="KO1" s="209"/>
      <c r="KP1" s="209"/>
      <c r="KQ1" s="209"/>
      <c r="KR1" s="209"/>
      <c r="KS1" s="209"/>
      <c r="KT1" s="209"/>
      <c r="KU1" s="209"/>
      <c r="KV1" s="209"/>
      <c r="KW1" s="209"/>
      <c r="KX1" s="209"/>
      <c r="KY1" s="209"/>
      <c r="KZ1" s="209"/>
      <c r="LA1" s="209"/>
      <c r="LB1" s="209"/>
      <c r="LC1" s="209"/>
      <c r="LD1" s="209"/>
      <c r="LE1" s="209"/>
      <c r="LF1" s="209"/>
      <c r="LG1" s="209"/>
      <c r="LH1" s="209"/>
      <c r="LI1" s="209"/>
      <c r="LJ1" s="209"/>
      <c r="LK1" s="209"/>
      <c r="LL1" s="209"/>
      <c r="LM1" s="209"/>
      <c r="LN1" s="209"/>
      <c r="LO1" s="209"/>
      <c r="LP1" s="209"/>
      <c r="LQ1" s="209"/>
      <c r="LR1" s="209"/>
      <c r="LS1" s="209"/>
      <c r="LT1" s="209"/>
      <c r="LU1" s="209"/>
      <c r="LV1" s="209"/>
      <c r="LW1" s="209"/>
      <c r="LX1" s="209"/>
      <c r="LY1" s="209"/>
      <c r="LZ1" s="209"/>
      <c r="MA1" s="209"/>
      <c r="MB1" s="209"/>
      <c r="MC1" s="209"/>
      <c r="MD1" s="209"/>
      <c r="ME1" s="209"/>
      <c r="MF1" s="209"/>
      <c r="MG1" s="209"/>
      <c r="MH1" s="209"/>
      <c r="MI1" s="209"/>
      <c r="MJ1" s="209"/>
      <c r="MK1" s="209"/>
      <c r="ML1" s="209"/>
      <c r="MM1" s="209"/>
      <c r="MN1" s="209"/>
      <c r="MO1" s="209"/>
      <c r="MP1" s="209"/>
      <c r="MQ1" s="209"/>
      <c r="MR1" s="209"/>
      <c r="MS1" s="209"/>
      <c r="MT1" s="209"/>
      <c r="MU1" s="209"/>
      <c r="MV1" s="209"/>
      <c r="MW1" s="209"/>
      <c r="MX1" s="209"/>
      <c r="MY1" s="209"/>
      <c r="MZ1" s="209"/>
      <c r="NA1" s="209"/>
      <c r="NB1" s="209"/>
      <c r="NC1" s="209"/>
      <c r="ND1" s="209"/>
      <c r="NE1" s="209"/>
      <c r="NF1" s="209"/>
      <c r="NG1" s="209"/>
      <c r="NH1" s="209"/>
      <c r="NI1" s="209"/>
      <c r="NJ1" s="209"/>
      <c r="NK1" s="209"/>
      <c r="NL1" s="209"/>
      <c r="NM1" s="209"/>
      <c r="NN1" s="209"/>
      <c r="NO1" s="209"/>
      <c r="NP1" s="209"/>
      <c r="NQ1" s="209"/>
      <c r="NR1" s="209"/>
      <c r="NS1" s="209"/>
      <c r="NT1" s="209"/>
      <c r="NU1" s="209"/>
      <c r="NV1" s="209"/>
      <c r="NW1" s="209"/>
      <c r="NX1" s="209"/>
      <c r="NY1" s="209"/>
      <c r="NZ1" s="209"/>
      <c r="OA1" s="209"/>
      <c r="OB1" s="209"/>
      <c r="OC1" s="209"/>
      <c r="OD1" s="209"/>
      <c r="OE1" s="209"/>
      <c r="OF1" s="209"/>
      <c r="OG1" s="209"/>
      <c r="OH1" s="209"/>
      <c r="OI1" s="209"/>
      <c r="OJ1" s="209"/>
      <c r="OK1" s="209"/>
      <c r="OL1" s="209"/>
      <c r="OM1" s="209"/>
      <c r="ON1" s="209"/>
      <c r="OO1" s="209"/>
      <c r="OP1" s="209"/>
      <c r="OQ1" s="209"/>
      <c r="OR1" s="209"/>
      <c r="OS1" s="209"/>
      <c r="OT1" s="209"/>
      <c r="OU1" s="209"/>
      <c r="OV1" s="209"/>
      <c r="OW1" s="209"/>
      <c r="OX1" s="209"/>
      <c r="OY1" s="209"/>
      <c r="OZ1" s="209"/>
      <c r="PA1" s="209"/>
      <c r="PB1" s="209"/>
      <c r="PC1" s="209"/>
      <c r="PD1" s="209"/>
      <c r="PE1" s="209"/>
      <c r="PF1" s="209"/>
      <c r="PG1" s="209"/>
      <c r="PH1" s="209"/>
      <c r="PI1" s="209"/>
      <c r="PJ1" s="209"/>
      <c r="PK1" s="209"/>
      <c r="PL1" s="209"/>
      <c r="PM1" s="209"/>
      <c r="PN1" s="209"/>
      <c r="PO1" s="209"/>
      <c r="PP1" s="209"/>
      <c r="PQ1" s="209"/>
      <c r="PR1" s="209"/>
      <c r="PS1" s="209"/>
      <c r="PT1" s="209"/>
      <c r="PU1" s="209"/>
      <c r="PV1" s="209"/>
      <c r="PW1" s="209"/>
      <c r="PX1" s="209"/>
      <c r="PY1" s="209"/>
      <c r="PZ1" s="209"/>
      <c r="QA1" s="209"/>
      <c r="QB1" s="209"/>
      <c r="QC1" s="209"/>
      <c r="QD1" s="209"/>
      <c r="QE1" s="209"/>
      <c r="QF1" s="209"/>
      <c r="QG1" s="209"/>
      <c r="QH1" s="209"/>
      <c r="QI1" s="209"/>
      <c r="QJ1" s="209"/>
      <c r="QK1" s="209"/>
      <c r="QL1" s="209"/>
      <c r="QM1" s="209"/>
      <c r="QN1" s="209"/>
      <c r="QO1" s="209"/>
      <c r="QP1" s="209"/>
      <c r="QQ1" s="209"/>
      <c r="QR1" s="209"/>
      <c r="QS1" s="209"/>
      <c r="QT1" s="209"/>
      <c r="QU1" s="209"/>
      <c r="QV1" s="209"/>
      <c r="QW1" s="209"/>
      <c r="QX1" s="209"/>
      <c r="QY1" s="209"/>
      <c r="QZ1" s="209"/>
      <c r="RA1" s="209"/>
      <c r="RB1" s="209"/>
      <c r="RC1" s="209"/>
      <c r="RD1" s="209"/>
      <c r="RE1" s="209"/>
      <c r="RF1" s="209"/>
      <c r="RG1" s="209"/>
      <c r="RH1" s="209"/>
      <c r="RI1" s="209"/>
      <c r="RJ1" s="209"/>
      <c r="RK1" s="209"/>
      <c r="RL1" s="209"/>
      <c r="RM1" s="209"/>
      <c r="RN1" s="209"/>
      <c r="RO1" s="209"/>
      <c r="RP1" s="209"/>
      <c r="RQ1" s="209"/>
      <c r="RR1" s="209"/>
      <c r="RS1" s="209"/>
      <c r="RT1" s="209"/>
      <c r="RU1" s="209"/>
      <c r="RV1" s="209"/>
      <c r="RW1" s="209"/>
      <c r="RX1" s="209"/>
      <c r="RY1" s="209"/>
      <c r="RZ1" s="209"/>
      <c r="SA1" s="209"/>
      <c r="SB1" s="209"/>
      <c r="SC1" s="209"/>
      <c r="SD1" s="209"/>
      <c r="SE1" s="209"/>
      <c r="SF1" s="209"/>
      <c r="SG1" s="209"/>
      <c r="SH1" s="209"/>
      <c r="SI1" s="209"/>
      <c r="SJ1" s="209"/>
      <c r="SK1" s="209"/>
      <c r="SL1" s="209"/>
      <c r="SM1" s="209"/>
      <c r="SN1" s="209"/>
      <c r="SO1" s="209"/>
      <c r="SP1" s="209"/>
      <c r="SQ1" s="209"/>
      <c r="SR1" s="209"/>
      <c r="SS1" s="209"/>
      <c r="ST1" s="209"/>
      <c r="SU1" s="209"/>
      <c r="SV1" s="209"/>
      <c r="SW1" s="209"/>
      <c r="SX1" s="209"/>
      <c r="SY1" s="209"/>
      <c r="SZ1" s="209"/>
      <c r="TA1" s="209"/>
      <c r="TB1" s="209"/>
      <c r="TC1" s="209"/>
      <c r="TD1" s="209"/>
      <c r="TE1" s="209"/>
      <c r="TF1" s="209"/>
      <c r="TG1" s="209"/>
      <c r="TH1" s="209"/>
      <c r="TI1" s="209"/>
      <c r="TJ1" s="209"/>
      <c r="TK1" s="209"/>
      <c r="TL1" s="209"/>
      <c r="TM1" s="209"/>
      <c r="TN1" s="209"/>
      <c r="TO1" s="209"/>
      <c r="TP1" s="209"/>
      <c r="TQ1" s="209"/>
      <c r="TR1" s="209"/>
      <c r="TS1" s="209"/>
      <c r="TT1" s="209"/>
      <c r="TU1" s="209"/>
      <c r="TV1" s="209"/>
      <c r="TW1" s="209"/>
      <c r="TX1" s="209"/>
      <c r="TY1" s="209"/>
      <c r="TZ1" s="209"/>
      <c r="UA1" s="209"/>
      <c r="UB1" s="209"/>
      <c r="UC1" s="209"/>
      <c r="UD1" s="209"/>
      <c r="UE1" s="209"/>
      <c r="UF1" s="209"/>
      <c r="UG1" s="209"/>
      <c r="UH1" s="209"/>
      <c r="UI1" s="209"/>
      <c r="UJ1" s="209"/>
      <c r="UK1" s="209"/>
      <c r="UL1" s="209"/>
      <c r="UM1" s="209"/>
      <c r="UN1" s="209"/>
      <c r="UO1" s="209"/>
      <c r="UP1" s="209"/>
      <c r="UQ1" s="209"/>
      <c r="UR1" s="209"/>
      <c r="US1" s="209"/>
      <c r="UT1" s="209"/>
      <c r="UU1" s="209"/>
      <c r="UV1" s="209"/>
      <c r="UW1" s="209"/>
      <c r="UX1" s="209"/>
      <c r="UY1" s="209"/>
      <c r="UZ1" s="209"/>
      <c r="VA1" s="209"/>
      <c r="VB1" s="209"/>
      <c r="VC1" s="209"/>
      <c r="VD1" s="209"/>
      <c r="VE1" s="209"/>
      <c r="VF1" s="209"/>
      <c r="VG1" s="209"/>
      <c r="VH1" s="209"/>
      <c r="VI1" s="209"/>
      <c r="VJ1" s="209"/>
      <c r="VK1" s="209"/>
      <c r="VL1" s="209"/>
      <c r="VM1" s="209"/>
      <c r="VN1" s="209"/>
      <c r="VO1" s="209"/>
      <c r="VP1" s="209"/>
      <c r="VQ1" s="209"/>
      <c r="VR1" s="209"/>
      <c r="VS1" s="209"/>
      <c r="VT1" s="209"/>
      <c r="VU1" s="209"/>
      <c r="VV1" s="209"/>
      <c r="VW1" s="209"/>
      <c r="VX1" s="209"/>
      <c r="VY1" s="209"/>
      <c r="VZ1" s="209"/>
      <c r="WA1" s="209"/>
      <c r="WB1" s="209"/>
      <c r="WC1" s="209"/>
      <c r="WD1" s="209"/>
      <c r="WE1" s="209"/>
      <c r="WF1" s="209"/>
      <c r="WG1" s="209"/>
      <c r="WH1" s="209"/>
      <c r="WI1" s="209"/>
      <c r="WJ1" s="209"/>
      <c r="WK1" s="209"/>
      <c r="WL1" s="209"/>
      <c r="WM1" s="209"/>
      <c r="WN1" s="209"/>
      <c r="WO1" s="209"/>
      <c r="WP1" s="209"/>
      <c r="WQ1" s="209"/>
      <c r="WR1" s="209"/>
      <c r="WS1" s="209"/>
      <c r="WT1" s="209"/>
      <c r="WU1" s="209"/>
      <c r="WV1" s="209"/>
      <c r="WW1" s="209"/>
      <c r="WX1" s="209"/>
      <c r="WY1" s="209"/>
      <c r="WZ1" s="209"/>
      <c r="XA1" s="209"/>
      <c r="XB1" s="209"/>
      <c r="XC1" s="209"/>
      <c r="XD1" s="209"/>
      <c r="XE1" s="209"/>
      <c r="XF1" s="209"/>
      <c r="XG1" s="209"/>
      <c r="XH1" s="209"/>
      <c r="XI1" s="209"/>
      <c r="XJ1" s="209"/>
      <c r="XK1" s="209"/>
      <c r="XL1" s="209"/>
      <c r="XM1" s="209"/>
      <c r="XN1" s="209"/>
      <c r="XO1" s="209"/>
      <c r="XP1" s="209"/>
      <c r="XQ1" s="209"/>
      <c r="XR1" s="209"/>
      <c r="XS1" s="209"/>
      <c r="XT1" s="209"/>
      <c r="XU1" s="209"/>
      <c r="XV1" s="209"/>
      <c r="XW1" s="209"/>
      <c r="XX1" s="209"/>
      <c r="XY1" s="209"/>
      <c r="XZ1" s="209"/>
      <c r="YA1" s="209"/>
      <c r="YB1" s="209"/>
      <c r="YC1" s="209"/>
      <c r="YD1" s="209"/>
      <c r="YE1" s="209"/>
      <c r="YF1" s="209"/>
      <c r="YG1" s="209"/>
      <c r="YH1" s="209"/>
      <c r="YI1" s="209"/>
      <c r="YJ1" s="209"/>
      <c r="YK1" s="209"/>
      <c r="YL1" s="209"/>
      <c r="YM1" s="209"/>
      <c r="YN1" s="209"/>
      <c r="YO1" s="209"/>
      <c r="YP1" s="209"/>
      <c r="YQ1" s="209"/>
      <c r="YR1" s="209"/>
      <c r="YS1" s="209"/>
      <c r="YT1" s="209"/>
      <c r="YU1" s="209"/>
      <c r="YV1" s="209"/>
      <c r="YW1" s="209"/>
      <c r="YX1" s="209"/>
      <c r="YY1" s="209"/>
      <c r="YZ1" s="209"/>
      <c r="ZA1" s="209"/>
      <c r="ZB1" s="209"/>
      <c r="ZC1" s="209"/>
      <c r="ZD1" s="209"/>
      <c r="ZE1" s="209"/>
      <c r="ZF1" s="209"/>
      <c r="ZG1" s="209"/>
      <c r="ZH1" s="209"/>
      <c r="ZI1" s="209"/>
      <c r="ZJ1" s="209"/>
      <c r="ZK1" s="209"/>
      <c r="ZL1" s="209"/>
      <c r="ZM1" s="209"/>
      <c r="ZN1" s="209"/>
      <c r="ZO1" s="209"/>
      <c r="ZP1" s="209"/>
      <c r="ZQ1" s="209"/>
      <c r="ZR1" s="209"/>
      <c r="ZS1" s="209"/>
      <c r="ZT1" s="209"/>
      <c r="ZU1" s="209"/>
      <c r="ZV1" s="209"/>
      <c r="ZW1" s="209"/>
      <c r="ZX1" s="209"/>
      <c r="ZY1" s="209"/>
      <c r="ZZ1" s="209"/>
      <c r="AAA1" s="209"/>
      <c r="AAB1" s="209"/>
      <c r="AAC1" s="209"/>
      <c r="AAD1" s="209"/>
      <c r="AAE1" s="209"/>
      <c r="AAF1" s="209"/>
      <c r="AAG1" s="209"/>
      <c r="AAH1" s="209"/>
      <c r="AAI1" s="209"/>
      <c r="AAJ1" s="209"/>
      <c r="AAK1" s="209"/>
      <c r="AAL1" s="209"/>
      <c r="AAM1" s="209"/>
      <c r="AAN1" s="209"/>
      <c r="AAO1" s="209"/>
      <c r="AAP1" s="209"/>
      <c r="AAQ1" s="209"/>
      <c r="AAR1" s="209"/>
      <c r="AAS1" s="209"/>
      <c r="AAT1" s="209"/>
      <c r="AAU1" s="209"/>
      <c r="AAV1" s="209"/>
      <c r="AAW1" s="209"/>
      <c r="AAX1" s="209"/>
      <c r="AAY1" s="209"/>
      <c r="AAZ1" s="209"/>
      <c r="ABA1" s="209"/>
      <c r="ABB1" s="209"/>
      <c r="ABC1" s="209"/>
      <c r="ABD1" s="209"/>
      <c r="ABE1" s="209"/>
      <c r="ABF1" s="209"/>
      <c r="ABG1" s="209"/>
      <c r="ABH1" s="209"/>
      <c r="ABI1" s="209"/>
      <c r="ABJ1" s="209"/>
      <c r="ABK1" s="209"/>
      <c r="ABL1" s="209"/>
      <c r="ABM1" s="209"/>
      <c r="ABN1" s="209"/>
      <c r="ABO1" s="209"/>
      <c r="ABP1" s="209"/>
      <c r="ABQ1" s="209"/>
      <c r="ABR1" s="209"/>
      <c r="ABS1" s="209"/>
      <c r="ABT1" s="209"/>
      <c r="ABU1" s="209"/>
      <c r="ABV1" s="209"/>
      <c r="ABW1" s="209"/>
      <c r="ABX1" s="209"/>
      <c r="ABY1" s="209"/>
      <c r="ABZ1" s="209"/>
      <c r="ACA1" s="209"/>
      <c r="ACB1" s="209"/>
      <c r="ACC1" s="209"/>
      <c r="ACD1" s="209"/>
      <c r="ACE1" s="209"/>
      <c r="ACF1" s="209"/>
      <c r="ACG1" s="209"/>
      <c r="ACH1" s="209"/>
      <c r="ACI1" s="209"/>
      <c r="ACJ1" s="209"/>
      <c r="ACK1" s="209"/>
      <c r="ACL1" s="209"/>
      <c r="ACM1" s="209"/>
      <c r="ACN1" s="209"/>
      <c r="ACO1" s="209"/>
      <c r="ACP1" s="209"/>
      <c r="ACQ1" s="209"/>
      <c r="ACR1" s="209"/>
      <c r="ACS1" s="209"/>
      <c r="ACT1" s="209"/>
      <c r="ACU1" s="209"/>
      <c r="ACV1" s="209"/>
      <c r="ACW1" s="209"/>
      <c r="ACX1" s="209"/>
      <c r="ACY1" s="209"/>
      <c r="ACZ1" s="209"/>
      <c r="ADA1" s="209"/>
      <c r="ADB1" s="209"/>
      <c r="ADC1" s="209"/>
      <c r="ADD1" s="209"/>
      <c r="ADE1" s="209"/>
      <c r="ADF1" s="209"/>
      <c r="ADG1" s="209"/>
      <c r="ADH1" s="209"/>
      <c r="ADI1" s="209"/>
      <c r="ADJ1" s="209"/>
      <c r="ADK1" s="209"/>
      <c r="ADL1" s="209"/>
      <c r="ADM1" s="209"/>
      <c r="ADN1" s="209"/>
      <c r="ADO1" s="209"/>
      <c r="ADP1" s="209"/>
      <c r="ADQ1" s="209"/>
      <c r="ADR1" s="209"/>
      <c r="ADS1" s="209"/>
      <c r="ADT1" s="209"/>
      <c r="ADU1" s="209"/>
      <c r="ADV1" s="209"/>
      <c r="ADW1" s="209"/>
      <c r="ADX1" s="209"/>
      <c r="ADY1" s="209"/>
      <c r="ADZ1" s="209"/>
      <c r="AEA1" s="209"/>
      <c r="AEB1" s="209"/>
      <c r="AEC1" s="209"/>
      <c r="AED1" s="209"/>
      <c r="AEE1" s="209"/>
      <c r="AEF1" s="209"/>
      <c r="AEG1" s="209"/>
      <c r="AEH1" s="209"/>
      <c r="AEI1" s="209"/>
      <c r="AEJ1" s="209"/>
      <c r="AEK1" s="209"/>
      <c r="AEL1" s="209"/>
      <c r="AEM1" s="209"/>
      <c r="AEN1" s="209"/>
      <c r="AEO1" s="209"/>
      <c r="AEP1" s="209"/>
      <c r="AEQ1" s="209"/>
      <c r="AER1" s="209"/>
      <c r="AES1" s="209"/>
      <c r="AET1" s="209"/>
      <c r="AEU1" s="209"/>
      <c r="AEV1" s="209"/>
      <c r="AEW1" s="209"/>
      <c r="AEX1" s="209"/>
      <c r="AEY1" s="209"/>
      <c r="AEZ1" s="209"/>
      <c r="AFA1" s="209"/>
      <c r="AFB1" s="209"/>
      <c r="AFC1" s="209"/>
      <c r="AFD1" s="209"/>
      <c r="AFE1" s="209"/>
      <c r="AFF1" s="209"/>
      <c r="AFG1" s="209"/>
      <c r="AFH1" s="209"/>
      <c r="AFI1" s="209"/>
      <c r="AFJ1" s="209"/>
      <c r="AFK1" s="209"/>
      <c r="AFL1" s="209"/>
      <c r="AFM1" s="209"/>
      <c r="AFN1" s="209"/>
      <c r="AFO1" s="209"/>
      <c r="AFP1" s="209"/>
      <c r="AFQ1" s="209"/>
      <c r="AFR1" s="209"/>
      <c r="AFS1" s="209"/>
      <c r="AFT1" s="209"/>
      <c r="AFU1" s="209"/>
      <c r="AFV1" s="209"/>
      <c r="AFW1" s="209"/>
      <c r="AFX1" s="209"/>
      <c r="AFY1" s="209"/>
      <c r="AFZ1" s="209"/>
      <c r="AGA1" s="209"/>
      <c r="AGB1" s="209"/>
      <c r="AGC1" s="209"/>
      <c r="AGD1" s="209"/>
      <c r="AGE1" s="209"/>
      <c r="AGF1" s="209"/>
      <c r="AGG1" s="209"/>
      <c r="AGH1" s="209"/>
      <c r="AGI1" s="209"/>
      <c r="AGJ1" s="209"/>
      <c r="AGK1" s="209"/>
      <c r="AGL1" s="209"/>
      <c r="AGM1" s="209"/>
      <c r="AGN1" s="209"/>
      <c r="AGO1" s="209"/>
      <c r="AGP1" s="209"/>
      <c r="AGQ1" s="209"/>
      <c r="AGR1" s="209"/>
      <c r="AGS1" s="209"/>
      <c r="AGT1" s="209"/>
      <c r="AGU1" s="209"/>
      <c r="AGV1" s="209"/>
      <c r="AGW1" s="209"/>
      <c r="AGX1" s="209"/>
      <c r="AGY1" s="209"/>
      <c r="AGZ1" s="209"/>
      <c r="AHA1" s="209"/>
      <c r="AHB1" s="209"/>
      <c r="AHC1" s="209"/>
      <c r="AHD1" s="209"/>
      <c r="AHE1" s="209"/>
      <c r="AHF1" s="209"/>
      <c r="AHG1" s="209"/>
      <c r="AHH1" s="209"/>
      <c r="AHI1" s="209"/>
      <c r="AHJ1" s="209"/>
      <c r="AHK1" s="209"/>
      <c r="AHL1" s="209"/>
      <c r="AHM1" s="209"/>
      <c r="AHN1" s="209"/>
      <c r="AHO1" s="209"/>
      <c r="AHP1" s="209"/>
      <c r="AHQ1" s="209"/>
      <c r="AHR1" s="209"/>
      <c r="AHS1" s="209"/>
      <c r="AHT1" s="209"/>
      <c r="AHU1" s="209"/>
      <c r="AHV1" s="209"/>
      <c r="AHW1" s="209"/>
      <c r="AHX1" s="209"/>
      <c r="AHY1" s="209"/>
      <c r="AHZ1" s="209"/>
      <c r="AIA1" s="209"/>
      <c r="AIB1" s="209"/>
      <c r="AIC1" s="209"/>
      <c r="AID1" s="209"/>
      <c r="AIE1" s="209"/>
      <c r="AIF1" s="209"/>
      <c r="AIG1" s="209"/>
      <c r="AIH1" s="209"/>
      <c r="AII1" s="209"/>
      <c r="AIJ1" s="209"/>
      <c r="AIK1" s="209"/>
      <c r="AIL1" s="209"/>
      <c r="AIM1" s="209"/>
      <c r="AIN1" s="209"/>
      <c r="AIO1" s="209"/>
      <c r="AIP1" s="209"/>
      <c r="AIQ1" s="209"/>
      <c r="AIR1" s="209"/>
      <c r="AIS1" s="209"/>
      <c r="AIT1" s="209"/>
      <c r="AIU1" s="209"/>
      <c r="AIV1" s="209"/>
      <c r="AIW1" s="209"/>
      <c r="AIX1" s="209"/>
      <c r="AIY1" s="209"/>
      <c r="AIZ1" s="209"/>
      <c r="AJA1" s="209"/>
      <c r="AJB1" s="209"/>
      <c r="AJC1" s="209"/>
      <c r="AJD1" s="209"/>
      <c r="AJE1" s="209"/>
      <c r="AJF1" s="209"/>
      <c r="AJG1" s="209"/>
      <c r="AJH1" s="209"/>
      <c r="AJI1" s="209"/>
      <c r="AJJ1" s="209"/>
      <c r="AJK1" s="209"/>
      <c r="AJL1" s="209"/>
      <c r="AJM1" s="209"/>
      <c r="AJN1" s="209"/>
      <c r="AJO1" s="209"/>
      <c r="AJP1" s="209"/>
      <c r="AJQ1" s="209"/>
      <c r="AJR1" s="209"/>
      <c r="AJS1" s="209"/>
      <c r="AJT1" s="209"/>
      <c r="AJU1" s="209"/>
      <c r="AJV1" s="209"/>
      <c r="AJW1" s="209"/>
      <c r="AJX1" s="209"/>
      <c r="AJY1" s="209"/>
      <c r="AJZ1" s="209"/>
      <c r="AKA1" s="209"/>
      <c r="AKB1" s="209"/>
      <c r="AKC1" s="209"/>
      <c r="AKD1" s="209"/>
      <c r="AKE1" s="209"/>
      <c r="AKF1" s="209"/>
      <c r="AKG1" s="209"/>
      <c r="AKH1" s="209"/>
      <c r="AKI1" s="209"/>
      <c r="AKJ1" s="209"/>
      <c r="AKK1" s="209"/>
      <c r="AKL1" s="209"/>
      <c r="AKM1" s="209"/>
      <c r="AKN1" s="209"/>
      <c r="AKO1" s="209"/>
      <c r="AKP1" s="209"/>
      <c r="AKQ1" s="209"/>
      <c r="AKR1" s="209"/>
      <c r="AKS1" s="209"/>
      <c r="AKT1" s="209"/>
      <c r="AKU1" s="209"/>
      <c r="AKV1" s="209"/>
      <c r="AKW1" s="209"/>
      <c r="AKX1" s="209"/>
      <c r="AKY1" s="209"/>
      <c r="AKZ1" s="209"/>
      <c r="ALA1" s="209"/>
      <c r="ALB1" s="209"/>
      <c r="ALC1" s="209"/>
      <c r="ALD1" s="209"/>
      <c r="ALE1" s="209"/>
      <c r="ALF1" s="209"/>
      <c r="ALG1" s="209"/>
      <c r="ALH1" s="209"/>
      <c r="ALI1" s="209"/>
      <c r="ALJ1" s="209"/>
      <c r="ALK1" s="209"/>
      <c r="ALL1" s="209"/>
      <c r="ALM1" s="209"/>
      <c r="ALN1" s="209"/>
      <c r="ALO1" s="209"/>
      <c r="ALP1" s="209"/>
      <c r="ALQ1" s="209"/>
      <c r="ALR1" s="209"/>
      <c r="ALS1" s="209"/>
      <c r="ALT1" s="209"/>
      <c r="ALU1" s="209"/>
      <c r="ALV1" s="209"/>
      <c r="ALW1" s="209"/>
      <c r="ALX1" s="209"/>
      <c r="ALY1" s="209"/>
      <c r="ALZ1" s="209"/>
      <c r="AMA1" s="209"/>
      <c r="AMB1" s="209"/>
      <c r="AMC1" s="209"/>
      <c r="AMD1" s="209"/>
      <c r="AME1" s="209"/>
      <c r="AMF1" s="209"/>
      <c r="AMG1" s="209"/>
      <c r="AMH1" s="209"/>
      <c r="AMI1" s="209"/>
      <c r="AMJ1" s="209"/>
      <c r="AMK1" s="209"/>
      <c r="AML1" s="209"/>
      <c r="AMM1" s="209"/>
      <c r="AMN1" s="209"/>
      <c r="AMO1" s="209"/>
      <c r="AMP1" s="209"/>
      <c r="AMQ1" s="209"/>
      <c r="AMR1" s="209"/>
      <c r="AMS1" s="209"/>
      <c r="AMT1" s="209"/>
      <c r="AMU1" s="209"/>
      <c r="AMV1" s="209"/>
      <c r="AMW1" s="209"/>
      <c r="AMX1" s="209"/>
      <c r="AMY1" s="209"/>
      <c r="AMZ1" s="209"/>
      <c r="ANA1" s="209"/>
      <c r="ANB1" s="209"/>
      <c r="ANC1" s="209"/>
      <c r="AND1" s="209"/>
      <c r="ANE1" s="209"/>
      <c r="ANF1" s="209"/>
      <c r="ANG1" s="209"/>
      <c r="ANH1" s="209"/>
      <c r="ANI1" s="209"/>
      <c r="ANJ1" s="209"/>
      <c r="ANK1" s="209"/>
      <c r="ANL1" s="209"/>
      <c r="ANM1" s="209"/>
      <c r="ANN1" s="209"/>
      <c r="ANO1" s="209"/>
      <c r="ANP1" s="209"/>
      <c r="ANQ1" s="209"/>
      <c r="ANR1" s="209"/>
      <c r="ANS1" s="209"/>
      <c r="ANT1" s="209"/>
      <c r="ANU1" s="209"/>
      <c r="ANV1" s="209"/>
      <c r="ANW1" s="209"/>
      <c r="ANX1" s="209"/>
      <c r="ANY1" s="209"/>
      <c r="ANZ1" s="209"/>
      <c r="AOA1" s="209"/>
      <c r="AOB1" s="209"/>
      <c r="AOC1" s="209"/>
      <c r="AOD1" s="209"/>
      <c r="AOE1" s="209"/>
      <c r="AOF1" s="209"/>
      <c r="AOG1" s="209"/>
      <c r="AOH1" s="209"/>
      <c r="AOI1" s="209"/>
      <c r="AOJ1" s="209"/>
      <c r="AOK1" s="209"/>
      <c r="AOL1" s="209"/>
      <c r="AOM1" s="209"/>
      <c r="AON1" s="209"/>
      <c r="AOO1" s="209"/>
      <c r="AOP1" s="209"/>
      <c r="AOQ1" s="209"/>
      <c r="AOR1" s="209"/>
      <c r="AOS1" s="209"/>
      <c r="AOT1" s="209"/>
      <c r="AOU1" s="209"/>
      <c r="AOV1" s="209"/>
      <c r="AOW1" s="209"/>
      <c r="AOX1" s="209"/>
      <c r="AOY1" s="209"/>
      <c r="AOZ1" s="209"/>
      <c r="APA1" s="209"/>
      <c r="APB1" s="209"/>
      <c r="APC1" s="209"/>
      <c r="APD1" s="209"/>
      <c r="APE1" s="209"/>
      <c r="APF1" s="209"/>
      <c r="APG1" s="209"/>
      <c r="APH1" s="209"/>
      <c r="API1" s="209"/>
      <c r="APJ1" s="209"/>
      <c r="APK1" s="209"/>
      <c r="APL1" s="209"/>
      <c r="APM1" s="209"/>
      <c r="APN1" s="209"/>
      <c r="APO1" s="209"/>
      <c r="APP1" s="209"/>
      <c r="APQ1" s="209"/>
      <c r="APR1" s="209"/>
      <c r="APS1" s="209"/>
      <c r="APT1" s="209"/>
      <c r="APU1" s="209"/>
      <c r="APV1" s="209"/>
      <c r="APW1" s="209"/>
      <c r="APX1" s="209"/>
      <c r="APY1" s="209"/>
      <c r="APZ1" s="209"/>
      <c r="AQA1" s="209"/>
      <c r="AQB1" s="209"/>
      <c r="AQC1" s="209"/>
      <c r="AQD1" s="209"/>
      <c r="AQE1" s="209"/>
      <c r="AQF1" s="209"/>
      <c r="AQG1" s="209"/>
      <c r="AQH1" s="209"/>
      <c r="AQI1" s="209"/>
      <c r="AQJ1" s="209"/>
      <c r="AQK1" s="209"/>
      <c r="AQL1" s="209"/>
      <c r="AQM1" s="209"/>
      <c r="AQN1" s="209"/>
      <c r="AQO1" s="209"/>
      <c r="AQP1" s="209"/>
      <c r="AQQ1" s="209"/>
      <c r="AQR1" s="209"/>
      <c r="AQS1" s="209"/>
      <c r="AQT1" s="209"/>
      <c r="AQU1" s="209"/>
      <c r="AQV1" s="209"/>
      <c r="AQW1" s="209"/>
      <c r="AQX1" s="209"/>
      <c r="AQY1" s="209"/>
      <c r="AQZ1" s="209"/>
      <c r="ARA1" s="209"/>
      <c r="ARB1" s="209"/>
      <c r="ARC1" s="209"/>
      <c r="ARD1" s="209"/>
      <c r="ARE1" s="209"/>
      <c r="ARF1" s="209"/>
      <c r="ARG1" s="209"/>
      <c r="ARH1" s="209"/>
      <c r="ARI1" s="209"/>
      <c r="ARJ1" s="209"/>
      <c r="ARK1" s="209"/>
      <c r="ARL1" s="209"/>
      <c r="ARM1" s="209"/>
      <c r="ARN1" s="209"/>
      <c r="ARO1" s="209"/>
      <c r="ARP1" s="209"/>
      <c r="ARQ1" s="209"/>
      <c r="ARR1" s="209"/>
      <c r="ARS1" s="209"/>
      <c r="ART1" s="209"/>
      <c r="ARU1" s="209"/>
      <c r="ARV1" s="209"/>
      <c r="ARW1" s="209"/>
      <c r="ARX1" s="209"/>
      <c r="ARY1" s="209"/>
      <c r="ARZ1" s="209"/>
      <c r="ASA1" s="209"/>
      <c r="ASB1" s="209"/>
      <c r="ASC1" s="209"/>
      <c r="ASD1" s="209"/>
      <c r="ASE1" s="209"/>
      <c r="ASF1" s="209"/>
      <c r="ASG1" s="209"/>
      <c r="ASH1" s="209"/>
      <c r="ASI1" s="209"/>
      <c r="ASJ1" s="209"/>
      <c r="ASK1" s="209"/>
      <c r="ASL1" s="209"/>
      <c r="ASM1" s="209"/>
      <c r="ASN1" s="209"/>
      <c r="ASO1" s="209"/>
      <c r="ASP1" s="209"/>
      <c r="ASQ1" s="209"/>
      <c r="ASR1" s="209"/>
      <c r="ASS1" s="209"/>
      <c r="AST1" s="209"/>
      <c r="ASU1" s="209"/>
      <c r="ASV1" s="209"/>
      <c r="ASW1" s="209"/>
      <c r="ASX1" s="209"/>
      <c r="ASY1" s="209"/>
      <c r="ASZ1" s="209"/>
      <c r="ATA1" s="209"/>
      <c r="ATB1" s="209"/>
      <c r="ATC1" s="209"/>
      <c r="ATD1" s="209"/>
      <c r="ATE1" s="209"/>
      <c r="ATF1" s="209"/>
      <c r="ATG1" s="209"/>
      <c r="ATH1" s="209"/>
      <c r="ATI1" s="209"/>
      <c r="ATJ1" s="209"/>
      <c r="ATK1" s="209"/>
      <c r="ATL1" s="209"/>
      <c r="ATM1" s="209"/>
      <c r="ATN1" s="209"/>
      <c r="ATO1" s="209"/>
      <c r="ATP1" s="209"/>
      <c r="ATQ1" s="209"/>
      <c r="ATR1" s="209"/>
      <c r="ATS1" s="209"/>
      <c r="ATT1" s="209"/>
      <c r="ATU1" s="209"/>
      <c r="ATV1" s="209"/>
      <c r="ATW1" s="209"/>
      <c r="ATX1" s="209"/>
      <c r="ATY1" s="209"/>
      <c r="ATZ1" s="209"/>
      <c r="AUA1" s="209"/>
      <c r="AUB1" s="209"/>
      <c r="AUC1" s="209"/>
      <c r="AUD1" s="209"/>
      <c r="AUE1" s="209"/>
      <c r="AUF1" s="209"/>
      <c r="AUG1" s="209"/>
      <c r="AUH1" s="209"/>
      <c r="AUI1" s="209"/>
      <c r="AUJ1" s="209"/>
      <c r="AUK1" s="209"/>
      <c r="AUL1" s="209"/>
      <c r="AUM1" s="209"/>
      <c r="AUN1" s="209"/>
      <c r="AUO1" s="209"/>
      <c r="AUP1" s="209"/>
      <c r="AUQ1" s="209"/>
      <c r="AUR1" s="209"/>
      <c r="AUS1" s="209"/>
      <c r="AUT1" s="209"/>
      <c r="AUU1" s="209"/>
      <c r="AUV1" s="209"/>
      <c r="AUW1" s="209"/>
      <c r="AUX1" s="209"/>
      <c r="AUY1" s="209"/>
      <c r="AUZ1" s="209"/>
      <c r="AVA1" s="209"/>
      <c r="AVB1" s="209"/>
      <c r="AVC1" s="209"/>
      <c r="AVD1" s="209"/>
      <c r="AVE1" s="209"/>
      <c r="AVF1" s="209"/>
      <c r="AVG1" s="209"/>
      <c r="AVH1" s="209"/>
      <c r="AVI1" s="209"/>
      <c r="AVJ1" s="209"/>
      <c r="AVK1" s="209"/>
      <c r="AVL1" s="209"/>
      <c r="AVM1" s="209"/>
      <c r="AVN1" s="209"/>
      <c r="AVO1" s="209"/>
      <c r="AVP1" s="209"/>
      <c r="AVQ1" s="209"/>
      <c r="AVR1" s="209"/>
      <c r="AVS1" s="209"/>
      <c r="AVT1" s="209"/>
      <c r="AVU1" s="209"/>
      <c r="AVV1" s="209"/>
      <c r="AVW1" s="209"/>
      <c r="AVX1" s="209"/>
      <c r="AVY1" s="209"/>
      <c r="AVZ1" s="209"/>
      <c r="AWA1" s="209"/>
      <c r="AWB1" s="209"/>
      <c r="AWC1" s="209"/>
      <c r="AWD1" s="209"/>
      <c r="AWE1" s="209"/>
      <c r="AWF1" s="209"/>
      <c r="AWG1" s="209"/>
      <c r="AWH1" s="209"/>
      <c r="AWI1" s="209"/>
      <c r="AWJ1" s="209"/>
      <c r="AWK1" s="209"/>
      <c r="AWL1" s="209"/>
      <c r="AWM1" s="209"/>
      <c r="AWN1" s="209"/>
      <c r="AWO1" s="209"/>
      <c r="AWP1" s="209"/>
      <c r="AWQ1" s="209"/>
      <c r="AWR1" s="209"/>
      <c r="AWS1" s="209"/>
      <c r="AWT1" s="209"/>
      <c r="AWU1" s="209"/>
      <c r="AWV1" s="209"/>
      <c r="AWW1" s="209"/>
      <c r="AWX1" s="209"/>
      <c r="AWY1" s="209"/>
      <c r="AWZ1" s="209"/>
      <c r="AXA1" s="209"/>
      <c r="AXB1" s="209"/>
      <c r="AXC1" s="209"/>
      <c r="AXD1" s="209"/>
      <c r="AXE1" s="209"/>
      <c r="AXF1" s="209"/>
      <c r="AXG1" s="209"/>
      <c r="AXH1" s="209"/>
      <c r="AXI1" s="209"/>
      <c r="AXJ1" s="209"/>
      <c r="AXK1" s="209"/>
      <c r="AXL1" s="209"/>
      <c r="AXM1" s="209"/>
      <c r="AXN1" s="209"/>
      <c r="AXO1" s="209"/>
      <c r="AXP1" s="209"/>
      <c r="AXQ1" s="209"/>
      <c r="AXR1" s="209"/>
      <c r="AXS1" s="209"/>
      <c r="AXT1" s="209"/>
      <c r="AXU1" s="209"/>
      <c r="AXV1" s="209"/>
      <c r="AXW1" s="209"/>
      <c r="AXX1" s="209"/>
      <c r="AXY1" s="209"/>
      <c r="AXZ1" s="209"/>
      <c r="AYA1" s="209"/>
      <c r="AYB1" s="209"/>
      <c r="AYC1" s="209"/>
      <c r="AYD1" s="209"/>
      <c r="AYE1" s="209"/>
      <c r="AYF1" s="209"/>
      <c r="AYG1" s="209"/>
      <c r="AYH1" s="209"/>
      <c r="AYI1" s="209"/>
      <c r="AYJ1" s="209"/>
      <c r="AYK1" s="209"/>
      <c r="AYL1" s="209"/>
      <c r="AYM1" s="209"/>
      <c r="AYN1" s="209"/>
      <c r="AYO1" s="209"/>
      <c r="AYP1" s="209"/>
      <c r="AYQ1" s="209"/>
      <c r="AYR1" s="209"/>
      <c r="AYS1" s="209"/>
      <c r="AYT1" s="209"/>
      <c r="AYU1" s="209"/>
      <c r="AYV1" s="209"/>
      <c r="AYW1" s="209"/>
      <c r="AYX1" s="209"/>
      <c r="AYY1" s="209"/>
      <c r="AYZ1" s="209"/>
      <c r="AZA1" s="209"/>
      <c r="AZB1" s="209"/>
      <c r="AZC1" s="209"/>
      <c r="AZD1" s="209"/>
      <c r="AZE1" s="209"/>
      <c r="AZF1" s="209"/>
      <c r="AZG1" s="209"/>
      <c r="AZH1" s="209"/>
      <c r="AZI1" s="209"/>
      <c r="AZJ1" s="209"/>
      <c r="AZK1" s="209"/>
      <c r="AZL1" s="209"/>
      <c r="AZM1" s="209"/>
      <c r="AZN1" s="209"/>
      <c r="AZO1" s="209"/>
      <c r="AZP1" s="209"/>
      <c r="AZQ1" s="209"/>
      <c r="AZR1" s="209"/>
      <c r="AZS1" s="209"/>
      <c r="AZT1" s="209"/>
      <c r="AZU1" s="209"/>
      <c r="AZV1" s="209"/>
      <c r="AZW1" s="209"/>
      <c r="AZX1" s="209"/>
      <c r="AZY1" s="209"/>
      <c r="AZZ1" s="209"/>
      <c r="BAA1" s="209"/>
      <c r="BAB1" s="209"/>
      <c r="BAC1" s="209"/>
      <c r="BAD1" s="209"/>
      <c r="BAE1" s="209"/>
      <c r="BAF1" s="209"/>
      <c r="BAG1" s="209"/>
      <c r="BAH1" s="209"/>
      <c r="BAI1" s="209"/>
      <c r="BAJ1" s="209"/>
      <c r="BAK1" s="209"/>
      <c r="BAL1" s="209"/>
      <c r="BAM1" s="209"/>
      <c r="BAN1" s="209"/>
      <c r="BAO1" s="209"/>
      <c r="BAP1" s="209"/>
      <c r="BAQ1" s="209"/>
      <c r="BAR1" s="209"/>
      <c r="BAS1" s="209"/>
      <c r="BAT1" s="209"/>
      <c r="BAU1" s="209"/>
      <c r="BAV1" s="209"/>
      <c r="BAW1" s="209"/>
      <c r="BAX1" s="209"/>
      <c r="BAY1" s="209"/>
      <c r="BAZ1" s="209"/>
      <c r="BBA1" s="209"/>
      <c r="BBB1" s="209"/>
      <c r="BBC1" s="209"/>
      <c r="BBD1" s="209"/>
      <c r="BBE1" s="209"/>
      <c r="BBF1" s="209"/>
      <c r="BBG1" s="209"/>
      <c r="BBH1" s="209"/>
      <c r="BBI1" s="209"/>
      <c r="BBJ1" s="209"/>
      <c r="BBK1" s="209"/>
      <c r="BBL1" s="209"/>
      <c r="BBM1" s="209"/>
      <c r="BBN1" s="209"/>
      <c r="BBO1" s="209"/>
      <c r="BBP1" s="209"/>
      <c r="BBQ1" s="209"/>
      <c r="BBR1" s="209"/>
      <c r="BBS1" s="209"/>
      <c r="BBT1" s="209"/>
      <c r="BBU1" s="209"/>
      <c r="BBV1" s="209"/>
      <c r="BBW1" s="209"/>
      <c r="BBX1" s="209"/>
      <c r="BBY1" s="209"/>
      <c r="BBZ1" s="209"/>
      <c r="BCA1" s="209"/>
      <c r="BCB1" s="209"/>
      <c r="BCC1" s="209"/>
      <c r="BCD1" s="209"/>
      <c r="BCE1" s="209"/>
      <c r="BCF1" s="209"/>
      <c r="BCG1" s="209"/>
      <c r="BCH1" s="209"/>
      <c r="BCI1" s="209"/>
      <c r="BCJ1" s="209"/>
      <c r="BCK1" s="209"/>
      <c r="BCL1" s="209"/>
      <c r="BCM1" s="209"/>
      <c r="BCN1" s="209"/>
      <c r="BCO1" s="209"/>
      <c r="BCP1" s="209"/>
      <c r="BCQ1" s="209"/>
      <c r="BCR1" s="209"/>
      <c r="BCS1" s="209"/>
      <c r="BCT1" s="209"/>
      <c r="BCU1" s="209"/>
      <c r="BCV1" s="209"/>
      <c r="BCW1" s="209"/>
      <c r="BCX1" s="209"/>
      <c r="BCY1" s="209"/>
      <c r="BCZ1" s="209"/>
      <c r="BDA1" s="209"/>
      <c r="BDB1" s="209"/>
      <c r="BDC1" s="209"/>
      <c r="BDD1" s="209"/>
      <c r="BDE1" s="209"/>
      <c r="BDF1" s="209"/>
      <c r="BDG1" s="209"/>
      <c r="BDH1" s="209"/>
      <c r="BDI1" s="209"/>
      <c r="BDJ1" s="209"/>
      <c r="BDK1" s="209"/>
      <c r="BDL1" s="209"/>
      <c r="BDM1" s="209"/>
      <c r="BDN1" s="209"/>
      <c r="BDO1" s="209"/>
      <c r="BDP1" s="209"/>
      <c r="BDQ1" s="209"/>
      <c r="BDR1" s="209"/>
      <c r="BDS1" s="209"/>
      <c r="BDT1" s="209"/>
      <c r="BDU1" s="209"/>
      <c r="BDV1" s="209"/>
      <c r="BDW1" s="209"/>
      <c r="BDX1" s="209"/>
      <c r="BDY1" s="209"/>
      <c r="BDZ1" s="209"/>
      <c r="BEA1" s="209"/>
      <c r="BEB1" s="209"/>
      <c r="BEC1" s="209"/>
      <c r="BED1" s="209"/>
      <c r="BEE1" s="209"/>
      <c r="BEF1" s="209"/>
      <c r="BEG1" s="209"/>
      <c r="BEH1" s="209"/>
      <c r="BEI1" s="209"/>
      <c r="BEJ1" s="209"/>
      <c r="BEK1" s="209"/>
      <c r="BEL1" s="209"/>
      <c r="BEM1" s="209"/>
      <c r="BEN1" s="209"/>
      <c r="BEO1" s="209"/>
      <c r="BEP1" s="209"/>
      <c r="BEQ1" s="209"/>
      <c r="BER1" s="209"/>
      <c r="BES1" s="209"/>
      <c r="BET1" s="209"/>
      <c r="BEU1" s="209"/>
      <c r="BEV1" s="209"/>
      <c r="BEW1" s="209"/>
      <c r="BEX1" s="209"/>
      <c r="BEY1" s="209"/>
      <c r="BEZ1" s="209"/>
      <c r="BFA1" s="209"/>
      <c r="BFB1" s="209"/>
      <c r="BFC1" s="209"/>
      <c r="BFD1" s="209"/>
      <c r="BFE1" s="209"/>
      <c r="BFF1" s="209"/>
      <c r="BFG1" s="209"/>
      <c r="BFH1" s="209"/>
      <c r="BFI1" s="209"/>
      <c r="BFJ1" s="209"/>
      <c r="BFK1" s="209"/>
      <c r="BFL1" s="209"/>
      <c r="BFM1" s="209"/>
      <c r="BFN1" s="209"/>
      <c r="BFO1" s="209"/>
      <c r="BFP1" s="209"/>
      <c r="BFQ1" s="209"/>
      <c r="BFR1" s="209"/>
      <c r="BFS1" s="209"/>
      <c r="BFT1" s="209"/>
      <c r="BFU1" s="209"/>
      <c r="BFV1" s="209"/>
      <c r="BFW1" s="209"/>
      <c r="BFX1" s="209"/>
      <c r="BFY1" s="209"/>
      <c r="BFZ1" s="209"/>
      <c r="BGA1" s="209"/>
      <c r="BGB1" s="209"/>
      <c r="BGC1" s="209"/>
      <c r="BGD1" s="209"/>
      <c r="BGE1" s="209"/>
      <c r="BGF1" s="209"/>
      <c r="BGG1" s="209"/>
      <c r="BGH1" s="209"/>
      <c r="BGI1" s="209"/>
      <c r="BGJ1" s="209"/>
      <c r="BGK1" s="209"/>
      <c r="BGL1" s="209"/>
      <c r="BGM1" s="209"/>
      <c r="BGN1" s="209"/>
      <c r="BGO1" s="209"/>
      <c r="BGP1" s="209"/>
      <c r="BGQ1" s="209"/>
      <c r="BGR1" s="209"/>
      <c r="BGS1" s="209"/>
      <c r="BGT1" s="209"/>
      <c r="BGU1" s="209"/>
      <c r="BGV1" s="209"/>
      <c r="BGW1" s="209"/>
      <c r="BGX1" s="209"/>
      <c r="BGY1" s="209"/>
      <c r="BGZ1" s="209"/>
      <c r="BHA1" s="209"/>
      <c r="BHB1" s="209"/>
      <c r="BHC1" s="209"/>
      <c r="BHD1" s="209"/>
      <c r="BHE1" s="209"/>
      <c r="BHF1" s="209"/>
      <c r="BHG1" s="209"/>
      <c r="BHH1" s="209"/>
      <c r="BHI1" s="209"/>
      <c r="BHJ1" s="209"/>
      <c r="BHK1" s="209"/>
      <c r="BHL1" s="209"/>
      <c r="BHM1" s="209"/>
      <c r="BHN1" s="209"/>
      <c r="BHO1" s="209"/>
      <c r="BHP1" s="209"/>
      <c r="BHQ1" s="209"/>
      <c r="BHR1" s="209"/>
      <c r="BHS1" s="209"/>
      <c r="BHT1" s="209"/>
      <c r="BHU1" s="209"/>
      <c r="BHV1" s="209"/>
      <c r="BHW1" s="209"/>
      <c r="BHX1" s="209"/>
      <c r="BHY1" s="209"/>
      <c r="BHZ1" s="209"/>
      <c r="BIA1" s="209"/>
      <c r="BIB1" s="209"/>
      <c r="BIC1" s="209"/>
      <c r="BID1" s="209"/>
      <c r="BIE1" s="209"/>
      <c r="BIF1" s="209"/>
      <c r="BIG1" s="209"/>
      <c r="BIH1" s="209"/>
      <c r="BII1" s="209"/>
      <c r="BIJ1" s="209"/>
      <c r="BIK1" s="209"/>
      <c r="BIL1" s="209"/>
      <c r="BIM1" s="209"/>
      <c r="BIN1" s="209"/>
      <c r="BIO1" s="209"/>
      <c r="BIP1" s="209"/>
      <c r="BIQ1" s="209"/>
      <c r="BIR1" s="209"/>
      <c r="BIS1" s="209"/>
      <c r="BIT1" s="209"/>
      <c r="BIU1" s="209"/>
      <c r="BIV1" s="209"/>
      <c r="BIW1" s="209"/>
      <c r="BIX1" s="209"/>
      <c r="BIY1" s="209"/>
      <c r="BIZ1" s="209"/>
      <c r="BJA1" s="209"/>
      <c r="BJB1" s="209"/>
      <c r="BJC1" s="209"/>
      <c r="BJD1" s="209"/>
      <c r="BJE1" s="209"/>
      <c r="BJF1" s="209"/>
      <c r="BJG1" s="209"/>
      <c r="BJH1" s="209"/>
      <c r="BJI1" s="209"/>
      <c r="BJJ1" s="209"/>
      <c r="BJK1" s="209"/>
      <c r="BJL1" s="209"/>
      <c r="BJM1" s="209"/>
      <c r="BJN1" s="209"/>
      <c r="BJO1" s="209"/>
      <c r="BJP1" s="209"/>
      <c r="BJQ1" s="209"/>
      <c r="BJR1" s="209"/>
      <c r="BJS1" s="209"/>
      <c r="BJT1" s="209"/>
      <c r="BJU1" s="209"/>
      <c r="BJV1" s="209"/>
      <c r="BJW1" s="209"/>
      <c r="BJX1" s="209"/>
      <c r="BJY1" s="209"/>
      <c r="BJZ1" s="209"/>
      <c r="BKA1" s="209"/>
      <c r="BKB1" s="209"/>
      <c r="BKC1" s="209"/>
      <c r="BKD1" s="209"/>
      <c r="BKE1" s="209"/>
      <c r="BKF1" s="209"/>
      <c r="BKG1" s="209"/>
      <c r="BKH1" s="209"/>
      <c r="BKI1" s="209"/>
      <c r="BKJ1" s="209"/>
      <c r="BKK1" s="209"/>
      <c r="BKL1" s="209"/>
      <c r="BKM1" s="209"/>
      <c r="BKN1" s="209"/>
      <c r="BKO1" s="209"/>
      <c r="BKP1" s="209"/>
      <c r="BKQ1" s="209"/>
      <c r="BKR1" s="209"/>
      <c r="BKS1" s="209"/>
      <c r="BKT1" s="209"/>
      <c r="BKU1" s="209"/>
      <c r="BKV1" s="209"/>
      <c r="BKW1" s="209"/>
      <c r="BKX1" s="209"/>
      <c r="BKY1" s="209"/>
      <c r="BKZ1" s="209"/>
      <c r="BLA1" s="209"/>
      <c r="BLB1" s="209"/>
      <c r="BLC1" s="209"/>
      <c r="BLD1" s="209"/>
      <c r="BLE1" s="209"/>
      <c r="BLF1" s="209"/>
      <c r="BLG1" s="209"/>
      <c r="BLH1" s="209"/>
      <c r="BLI1" s="209"/>
      <c r="BLJ1" s="209"/>
      <c r="BLK1" s="209"/>
      <c r="BLL1" s="209"/>
      <c r="BLM1" s="209"/>
      <c r="BLN1" s="209"/>
      <c r="BLO1" s="209"/>
      <c r="BLP1" s="209"/>
      <c r="BLQ1" s="209"/>
      <c r="BLR1" s="209"/>
      <c r="BLS1" s="209"/>
      <c r="BLT1" s="209"/>
      <c r="BLU1" s="209"/>
      <c r="BLV1" s="209"/>
      <c r="BLW1" s="209"/>
      <c r="BLX1" s="209"/>
      <c r="BLY1" s="209"/>
      <c r="BLZ1" s="209"/>
      <c r="BMA1" s="209"/>
      <c r="BMB1" s="209"/>
      <c r="BMC1" s="209"/>
      <c r="BMD1" s="209"/>
      <c r="BME1" s="209"/>
      <c r="BMF1" s="209"/>
      <c r="BMG1" s="209"/>
      <c r="BMH1" s="209"/>
      <c r="BMI1" s="209"/>
      <c r="BMJ1" s="209"/>
      <c r="BMK1" s="209"/>
      <c r="BML1" s="209"/>
      <c r="BMM1" s="209"/>
      <c r="BMN1" s="209"/>
      <c r="BMO1" s="209"/>
      <c r="BMP1" s="209"/>
      <c r="BMQ1" s="209"/>
      <c r="BMR1" s="209"/>
      <c r="BMS1" s="209"/>
      <c r="BMT1" s="209"/>
      <c r="BMU1" s="209"/>
      <c r="BMV1" s="209"/>
      <c r="BMW1" s="209"/>
      <c r="BMX1" s="209"/>
      <c r="BMY1" s="209"/>
      <c r="BMZ1" s="209"/>
      <c r="BNA1" s="209"/>
      <c r="BNB1" s="209"/>
      <c r="BNC1" s="209"/>
      <c r="BND1" s="209"/>
      <c r="BNE1" s="209"/>
      <c r="BNF1" s="209"/>
      <c r="BNG1" s="209"/>
      <c r="BNH1" s="209"/>
      <c r="BNI1" s="209"/>
      <c r="BNJ1" s="209"/>
      <c r="BNK1" s="209"/>
      <c r="BNL1" s="209"/>
      <c r="BNM1" s="209"/>
      <c r="BNN1" s="209"/>
      <c r="BNO1" s="209"/>
      <c r="BNP1" s="209"/>
      <c r="BNQ1" s="209"/>
      <c r="BNR1" s="209"/>
      <c r="BNS1" s="209"/>
      <c r="BNT1" s="209"/>
      <c r="BNU1" s="209"/>
      <c r="BNV1" s="209"/>
      <c r="BNW1" s="209"/>
      <c r="BNX1" s="209"/>
      <c r="BNY1" s="209"/>
      <c r="BNZ1" s="209"/>
      <c r="BOA1" s="209"/>
      <c r="BOB1" s="209"/>
      <c r="BOC1" s="209"/>
      <c r="BOD1" s="209"/>
      <c r="BOE1" s="209"/>
      <c r="BOF1" s="209"/>
      <c r="BOG1" s="209"/>
      <c r="BOH1" s="209"/>
      <c r="BOI1" s="209"/>
      <c r="BOJ1" s="209"/>
      <c r="BOK1" s="209"/>
      <c r="BOL1" s="209"/>
      <c r="BOM1" s="209"/>
      <c r="BON1" s="209"/>
      <c r="BOO1" s="209"/>
      <c r="BOP1" s="209"/>
      <c r="BOQ1" s="209"/>
      <c r="BOR1" s="209"/>
      <c r="BOS1" s="209"/>
      <c r="BOT1" s="209"/>
      <c r="BOU1" s="209"/>
      <c r="BOV1" s="209"/>
      <c r="BOW1" s="209"/>
      <c r="BOX1" s="209"/>
      <c r="BOY1" s="209"/>
      <c r="BOZ1" s="209"/>
      <c r="BPA1" s="209"/>
      <c r="BPB1" s="209"/>
      <c r="BPC1" s="209"/>
      <c r="BPD1" s="209"/>
      <c r="BPE1" s="209"/>
      <c r="BPF1" s="209"/>
      <c r="BPG1" s="209"/>
      <c r="BPH1" s="209"/>
      <c r="BPI1" s="209"/>
      <c r="BPJ1" s="209"/>
      <c r="BPK1" s="209"/>
      <c r="BPL1" s="209"/>
      <c r="BPM1" s="209"/>
      <c r="BPN1" s="209"/>
      <c r="BPO1" s="209"/>
      <c r="BPP1" s="209"/>
      <c r="BPQ1" s="209"/>
      <c r="BPR1" s="209"/>
      <c r="BPS1" s="209"/>
      <c r="BPT1" s="209"/>
      <c r="BPU1" s="209"/>
      <c r="BPV1" s="209"/>
      <c r="BPW1" s="209"/>
      <c r="BPX1" s="209"/>
      <c r="BPY1" s="209"/>
      <c r="BPZ1" s="209"/>
      <c r="BQA1" s="209"/>
      <c r="BQB1" s="209"/>
      <c r="BQC1" s="209"/>
      <c r="BQD1" s="209"/>
      <c r="BQE1" s="209"/>
      <c r="BQF1" s="209"/>
      <c r="BQG1" s="209"/>
      <c r="BQH1" s="209"/>
      <c r="BQI1" s="209"/>
      <c r="BQJ1" s="209"/>
      <c r="BQK1" s="209"/>
      <c r="BQL1" s="209"/>
      <c r="BQM1" s="209"/>
      <c r="BQN1" s="209"/>
      <c r="BQO1" s="209"/>
      <c r="BQP1" s="209"/>
      <c r="BQQ1" s="209"/>
      <c r="BQR1" s="209"/>
      <c r="BQS1" s="209"/>
      <c r="BQT1" s="209"/>
      <c r="BQU1" s="209"/>
      <c r="BQV1" s="209"/>
      <c r="BQW1" s="209"/>
      <c r="BQX1" s="209"/>
      <c r="BQY1" s="209"/>
      <c r="BQZ1" s="209"/>
      <c r="BRA1" s="209"/>
      <c r="BRB1" s="209"/>
      <c r="BRC1" s="209"/>
      <c r="BRD1" s="209"/>
      <c r="BRE1" s="209"/>
      <c r="BRF1" s="209"/>
      <c r="BRG1" s="209"/>
      <c r="BRH1" s="209"/>
      <c r="BRI1" s="209"/>
      <c r="BRJ1" s="209"/>
      <c r="BRK1" s="209"/>
      <c r="BRL1" s="209"/>
      <c r="BRM1" s="209"/>
      <c r="BRN1" s="209"/>
      <c r="BRO1" s="209"/>
      <c r="BRP1" s="209"/>
      <c r="BRQ1" s="209"/>
      <c r="BRR1" s="209"/>
      <c r="BRS1" s="209"/>
      <c r="BRT1" s="209"/>
      <c r="BRU1" s="209"/>
      <c r="BRV1" s="209"/>
      <c r="BRW1" s="209"/>
      <c r="BRX1" s="209"/>
      <c r="BRY1" s="209"/>
      <c r="BRZ1" s="209"/>
      <c r="BSA1" s="209"/>
      <c r="BSB1" s="209"/>
      <c r="BSC1" s="209"/>
      <c r="BSD1" s="209"/>
      <c r="BSE1" s="209"/>
      <c r="BSF1" s="209"/>
      <c r="BSG1" s="209"/>
      <c r="BSH1" s="209"/>
      <c r="BSI1" s="209"/>
      <c r="BSJ1" s="209"/>
      <c r="BSK1" s="209"/>
      <c r="BSL1" s="209"/>
      <c r="BSM1" s="209"/>
      <c r="BSN1" s="209"/>
      <c r="BSO1" s="209"/>
      <c r="BSP1" s="209"/>
      <c r="BSQ1" s="209"/>
      <c r="BSR1" s="209"/>
      <c r="BSS1" s="209"/>
      <c r="BST1" s="209"/>
      <c r="BSU1" s="209"/>
      <c r="BSV1" s="209"/>
      <c r="BSW1" s="209"/>
      <c r="BSX1" s="209"/>
      <c r="BSY1" s="209"/>
      <c r="BSZ1" s="209"/>
      <c r="BTA1" s="209"/>
      <c r="BTB1" s="209"/>
      <c r="BTC1" s="209"/>
      <c r="BTD1" s="209"/>
      <c r="BTE1" s="209"/>
      <c r="BTF1" s="209"/>
      <c r="BTG1" s="209"/>
      <c r="BTH1" s="209"/>
      <c r="BTI1" s="209"/>
      <c r="BTJ1" s="209"/>
      <c r="BTK1" s="209"/>
      <c r="BTL1" s="209"/>
      <c r="BTM1" s="209"/>
      <c r="BTN1" s="209"/>
      <c r="BTO1" s="209"/>
      <c r="BTP1" s="209"/>
      <c r="BTQ1" s="209"/>
      <c r="BTR1" s="209"/>
      <c r="BTS1" s="209"/>
      <c r="BTT1" s="209"/>
      <c r="BTU1" s="209"/>
      <c r="BTV1" s="209"/>
      <c r="BTW1" s="209"/>
      <c r="BTX1" s="209"/>
      <c r="BTY1" s="209"/>
      <c r="BTZ1" s="209"/>
      <c r="BUA1" s="209"/>
      <c r="BUB1" s="209"/>
      <c r="BUC1" s="209"/>
      <c r="BUD1" s="209"/>
      <c r="BUE1" s="209"/>
      <c r="BUF1" s="209"/>
      <c r="BUG1" s="209"/>
      <c r="BUH1" s="209"/>
      <c r="BUI1" s="209"/>
      <c r="BUJ1" s="209"/>
      <c r="BUK1" s="209"/>
      <c r="BUL1" s="209"/>
      <c r="BUM1" s="209"/>
      <c r="BUN1" s="209"/>
      <c r="BUO1" s="209"/>
      <c r="BUP1" s="209"/>
      <c r="BUQ1" s="209"/>
      <c r="BUR1" s="209"/>
      <c r="BUS1" s="209"/>
      <c r="BUT1" s="209"/>
      <c r="BUU1" s="209"/>
      <c r="BUV1" s="209"/>
      <c r="BUW1" s="209"/>
      <c r="BUX1" s="209"/>
      <c r="BUY1" s="209"/>
      <c r="BUZ1" s="209"/>
      <c r="BVA1" s="209"/>
      <c r="BVB1" s="209"/>
      <c r="BVC1" s="209"/>
      <c r="BVD1" s="209"/>
      <c r="BVE1" s="209"/>
      <c r="BVF1" s="209"/>
      <c r="BVG1" s="209"/>
      <c r="BVH1" s="209"/>
      <c r="BVI1" s="209"/>
      <c r="BVJ1" s="209"/>
      <c r="BVK1" s="209"/>
      <c r="BVL1" s="209"/>
      <c r="BVM1" s="209"/>
      <c r="BVN1" s="209"/>
      <c r="BVO1" s="209"/>
      <c r="BVP1" s="209"/>
      <c r="BVQ1" s="209"/>
      <c r="BVR1" s="209"/>
      <c r="BVS1" s="209"/>
      <c r="BVT1" s="209"/>
      <c r="BVU1" s="209"/>
      <c r="BVV1" s="209"/>
      <c r="BVW1" s="209"/>
      <c r="BVX1" s="209"/>
      <c r="BVY1" s="209"/>
      <c r="BVZ1" s="209"/>
      <c r="BWA1" s="209"/>
      <c r="BWB1" s="209"/>
      <c r="BWC1" s="209"/>
      <c r="BWD1" s="209"/>
      <c r="BWE1" s="209"/>
      <c r="BWF1" s="209"/>
      <c r="BWG1" s="209"/>
      <c r="BWH1" s="209"/>
      <c r="BWI1" s="209"/>
      <c r="BWJ1" s="209"/>
      <c r="BWK1" s="209"/>
      <c r="BWL1" s="209"/>
      <c r="BWM1" s="209"/>
      <c r="BWN1" s="209"/>
      <c r="BWO1" s="209"/>
      <c r="BWP1" s="209"/>
      <c r="BWQ1" s="209"/>
      <c r="BWR1" s="209"/>
      <c r="BWS1" s="209"/>
      <c r="BWT1" s="209"/>
      <c r="BWU1" s="209"/>
      <c r="BWV1" s="209"/>
      <c r="BWW1" s="209"/>
      <c r="BWX1" s="209"/>
      <c r="BWY1" s="209"/>
      <c r="BWZ1" s="209"/>
      <c r="BXA1" s="209"/>
      <c r="BXB1" s="209"/>
      <c r="BXC1" s="209"/>
      <c r="BXD1" s="209"/>
      <c r="BXE1" s="209"/>
      <c r="BXF1" s="209"/>
      <c r="BXG1" s="209"/>
      <c r="BXH1" s="209"/>
      <c r="BXI1" s="209"/>
      <c r="BXJ1" s="209"/>
      <c r="BXK1" s="209"/>
      <c r="BXL1" s="209"/>
      <c r="BXM1" s="209"/>
      <c r="BXN1" s="209"/>
      <c r="BXO1" s="209"/>
      <c r="BXP1" s="209"/>
      <c r="BXQ1" s="209"/>
      <c r="BXR1" s="209"/>
      <c r="BXS1" s="209"/>
      <c r="BXT1" s="209"/>
      <c r="BXU1" s="209"/>
      <c r="BXV1" s="209"/>
      <c r="BXW1" s="209"/>
      <c r="BXX1" s="209"/>
      <c r="BXY1" s="209"/>
      <c r="BXZ1" s="209"/>
      <c r="BYA1" s="209"/>
      <c r="BYB1" s="209"/>
      <c r="BYC1" s="209"/>
      <c r="BYD1" s="209"/>
      <c r="BYE1" s="209"/>
      <c r="BYF1" s="209"/>
      <c r="BYG1" s="209"/>
      <c r="BYH1" s="209"/>
      <c r="BYI1" s="209"/>
      <c r="BYJ1" s="209"/>
      <c r="BYK1" s="209"/>
      <c r="BYL1" s="209"/>
      <c r="BYM1" s="209"/>
      <c r="BYN1" s="209"/>
      <c r="BYO1" s="209"/>
      <c r="BYP1" s="209"/>
      <c r="BYQ1" s="209"/>
      <c r="BYR1" s="209"/>
      <c r="BYS1" s="209"/>
      <c r="BYT1" s="209"/>
      <c r="BYU1" s="209"/>
      <c r="BYV1" s="209"/>
      <c r="BYW1" s="209"/>
      <c r="BYX1" s="209"/>
      <c r="BYY1" s="209"/>
      <c r="BYZ1" s="209"/>
      <c r="BZA1" s="209"/>
      <c r="BZB1" s="209"/>
      <c r="BZC1" s="209"/>
      <c r="BZD1" s="209"/>
      <c r="BZE1" s="209"/>
      <c r="BZF1" s="209"/>
      <c r="BZG1" s="209"/>
      <c r="BZH1" s="209"/>
      <c r="BZI1" s="209"/>
      <c r="BZJ1" s="209"/>
      <c r="BZK1" s="209"/>
      <c r="BZL1" s="209"/>
      <c r="BZM1" s="209"/>
      <c r="BZN1" s="209"/>
      <c r="BZO1" s="209"/>
      <c r="BZP1" s="209"/>
      <c r="BZQ1" s="209"/>
      <c r="BZR1" s="209"/>
      <c r="BZS1" s="209"/>
      <c r="BZT1" s="209"/>
      <c r="BZU1" s="209"/>
      <c r="BZV1" s="209"/>
      <c r="BZW1" s="209"/>
      <c r="BZX1" s="209"/>
      <c r="BZY1" s="209"/>
      <c r="BZZ1" s="209"/>
      <c r="CAA1" s="209"/>
      <c r="CAB1" s="209"/>
      <c r="CAC1" s="209"/>
      <c r="CAD1" s="209"/>
      <c r="CAE1" s="209"/>
      <c r="CAF1" s="209"/>
      <c r="CAG1" s="209"/>
      <c r="CAH1" s="209"/>
      <c r="CAI1" s="209"/>
      <c r="CAJ1" s="209"/>
      <c r="CAK1" s="209"/>
      <c r="CAL1" s="209"/>
      <c r="CAM1" s="209"/>
      <c r="CAN1" s="209"/>
      <c r="CAO1" s="209"/>
      <c r="CAP1" s="209"/>
      <c r="CAQ1" s="209"/>
      <c r="CAR1" s="209"/>
      <c r="CAS1" s="209"/>
      <c r="CAT1" s="209"/>
      <c r="CAU1" s="209"/>
      <c r="CAV1" s="209"/>
      <c r="CAW1" s="209"/>
      <c r="CAX1" s="209"/>
      <c r="CAY1" s="209"/>
      <c r="CAZ1" s="209"/>
      <c r="CBA1" s="209"/>
      <c r="CBB1" s="209"/>
      <c r="CBC1" s="209"/>
      <c r="CBD1" s="209"/>
      <c r="CBE1" s="209"/>
      <c r="CBF1" s="209"/>
      <c r="CBG1" s="209"/>
      <c r="CBH1" s="209"/>
      <c r="CBI1" s="209"/>
      <c r="CBJ1" s="209"/>
      <c r="CBK1" s="209"/>
      <c r="CBL1" s="209"/>
      <c r="CBM1" s="209"/>
      <c r="CBN1" s="209"/>
      <c r="CBO1" s="209"/>
      <c r="CBP1" s="209"/>
      <c r="CBQ1" s="209"/>
      <c r="CBR1" s="209"/>
      <c r="CBS1" s="209"/>
      <c r="CBT1" s="209"/>
      <c r="CBU1" s="209"/>
      <c r="CBV1" s="209"/>
      <c r="CBW1" s="209"/>
      <c r="CBX1" s="209"/>
      <c r="CBY1" s="209"/>
      <c r="CBZ1" s="209"/>
      <c r="CCA1" s="209"/>
      <c r="CCB1" s="209"/>
      <c r="CCC1" s="209"/>
      <c r="CCD1" s="209"/>
      <c r="CCE1" s="209"/>
      <c r="CCF1" s="209"/>
      <c r="CCG1" s="209"/>
      <c r="CCH1" s="209"/>
      <c r="CCI1" s="209"/>
      <c r="CCJ1" s="209"/>
      <c r="CCK1" s="209"/>
      <c r="CCL1" s="209"/>
      <c r="CCM1" s="209"/>
      <c r="CCN1" s="209"/>
      <c r="CCO1" s="209"/>
      <c r="CCP1" s="209"/>
      <c r="CCQ1" s="209"/>
      <c r="CCR1" s="209"/>
      <c r="CCS1" s="209"/>
      <c r="CCT1" s="209"/>
      <c r="CCU1" s="209"/>
      <c r="CCV1" s="209"/>
      <c r="CCW1" s="209"/>
      <c r="CCX1" s="209"/>
      <c r="CCY1" s="209"/>
      <c r="CCZ1" s="209"/>
      <c r="CDA1" s="209"/>
      <c r="CDB1" s="209"/>
      <c r="CDC1" s="209"/>
      <c r="CDD1" s="209"/>
      <c r="CDE1" s="209"/>
      <c r="CDF1" s="209"/>
      <c r="CDG1" s="209"/>
      <c r="CDH1" s="209"/>
      <c r="CDI1" s="209"/>
      <c r="CDJ1" s="209"/>
      <c r="CDK1" s="209"/>
      <c r="CDL1" s="209"/>
      <c r="CDM1" s="209"/>
      <c r="CDN1" s="209"/>
      <c r="CDO1" s="209"/>
      <c r="CDP1" s="209"/>
      <c r="CDQ1" s="209"/>
      <c r="CDR1" s="209"/>
      <c r="CDS1" s="209"/>
      <c r="CDT1" s="209"/>
      <c r="CDU1" s="209"/>
      <c r="CDV1" s="209"/>
      <c r="CDW1" s="209"/>
      <c r="CDX1" s="209"/>
      <c r="CDY1" s="209"/>
      <c r="CDZ1" s="209"/>
      <c r="CEA1" s="209"/>
      <c r="CEB1" s="209"/>
      <c r="CEC1" s="209"/>
      <c r="CED1" s="209"/>
      <c r="CEE1" s="209"/>
      <c r="CEF1" s="209"/>
      <c r="CEG1" s="209"/>
      <c r="CEH1" s="209"/>
      <c r="CEI1" s="209"/>
      <c r="CEJ1" s="209"/>
      <c r="CEK1" s="209"/>
      <c r="CEL1" s="209"/>
      <c r="CEM1" s="209"/>
      <c r="CEN1" s="209"/>
      <c r="CEO1" s="209"/>
      <c r="CEP1" s="209"/>
      <c r="CEQ1" s="209"/>
      <c r="CER1" s="209"/>
      <c r="CES1" s="209"/>
      <c r="CET1" s="209"/>
      <c r="CEU1" s="209"/>
      <c r="CEV1" s="209"/>
      <c r="CEW1" s="209"/>
      <c r="CEX1" s="209"/>
      <c r="CEY1" s="209"/>
      <c r="CEZ1" s="209"/>
      <c r="CFA1" s="209"/>
      <c r="CFB1" s="209"/>
      <c r="CFC1" s="209"/>
      <c r="CFD1" s="209"/>
      <c r="CFE1" s="209"/>
      <c r="CFF1" s="209"/>
      <c r="CFG1" s="209"/>
      <c r="CFH1" s="209"/>
      <c r="CFI1" s="209"/>
      <c r="CFJ1" s="209"/>
      <c r="CFK1" s="209"/>
      <c r="CFL1" s="209"/>
      <c r="CFM1" s="209"/>
      <c r="CFN1" s="209"/>
      <c r="CFO1" s="209"/>
      <c r="CFP1" s="209"/>
      <c r="CFQ1" s="209"/>
      <c r="CFR1" s="209"/>
      <c r="CFS1" s="209"/>
      <c r="CFT1" s="209"/>
      <c r="CFU1" s="209"/>
      <c r="CFV1" s="209"/>
      <c r="CFW1" s="209"/>
      <c r="CFX1" s="209"/>
      <c r="CFY1" s="209"/>
      <c r="CFZ1" s="209"/>
      <c r="CGA1" s="209"/>
      <c r="CGB1" s="209"/>
      <c r="CGC1" s="209"/>
      <c r="CGD1" s="209"/>
      <c r="CGE1" s="209"/>
      <c r="CGF1" s="209"/>
      <c r="CGG1" s="209"/>
      <c r="CGH1" s="209"/>
      <c r="CGI1" s="209"/>
      <c r="CGJ1" s="209"/>
      <c r="CGK1" s="209"/>
      <c r="CGL1" s="209"/>
      <c r="CGM1" s="209"/>
      <c r="CGN1" s="209"/>
      <c r="CGO1" s="209"/>
      <c r="CGP1" s="209"/>
      <c r="CGQ1" s="209"/>
      <c r="CGR1" s="209"/>
      <c r="CGS1" s="209"/>
      <c r="CGT1" s="209"/>
      <c r="CGU1" s="209"/>
      <c r="CGV1" s="209"/>
      <c r="CGW1" s="209"/>
      <c r="CGX1" s="209"/>
      <c r="CGY1" s="209"/>
      <c r="CGZ1" s="209"/>
      <c r="CHA1" s="209"/>
      <c r="CHB1" s="209"/>
      <c r="CHC1" s="209"/>
      <c r="CHD1" s="209"/>
      <c r="CHE1" s="209"/>
      <c r="CHF1" s="209"/>
      <c r="CHG1" s="209"/>
      <c r="CHH1" s="209"/>
      <c r="CHI1" s="209"/>
      <c r="CHJ1" s="209"/>
      <c r="CHK1" s="209"/>
      <c r="CHL1" s="209"/>
      <c r="CHM1" s="209"/>
      <c r="CHN1" s="209"/>
      <c r="CHO1" s="209"/>
      <c r="CHP1" s="209"/>
      <c r="CHQ1" s="209"/>
      <c r="CHR1" s="209"/>
      <c r="CHS1" s="209"/>
      <c r="CHT1" s="209"/>
      <c r="CHU1" s="209"/>
      <c r="CHV1" s="209"/>
      <c r="CHW1" s="209"/>
      <c r="CHX1" s="209"/>
      <c r="CHY1" s="209"/>
      <c r="CHZ1" s="209"/>
      <c r="CIA1" s="209"/>
      <c r="CIB1" s="209"/>
      <c r="CIC1" s="209"/>
      <c r="CID1" s="209"/>
      <c r="CIE1" s="209"/>
      <c r="CIF1" s="209"/>
      <c r="CIG1" s="209"/>
      <c r="CIH1" s="209"/>
      <c r="CII1" s="209"/>
      <c r="CIJ1" s="209"/>
      <c r="CIK1" s="209"/>
      <c r="CIL1" s="209"/>
      <c r="CIM1" s="209"/>
      <c r="CIN1" s="209"/>
      <c r="CIO1" s="209"/>
      <c r="CIP1" s="209"/>
      <c r="CIQ1" s="209"/>
      <c r="CIR1" s="209"/>
      <c r="CIS1" s="209"/>
      <c r="CIT1" s="209"/>
      <c r="CIU1" s="209"/>
      <c r="CIV1" s="209"/>
      <c r="CIW1" s="209"/>
      <c r="CIX1" s="209"/>
      <c r="CIY1" s="209"/>
      <c r="CIZ1" s="209"/>
      <c r="CJA1" s="209"/>
      <c r="CJB1" s="209"/>
      <c r="CJC1" s="209"/>
      <c r="CJD1" s="209"/>
      <c r="CJE1" s="209"/>
      <c r="CJF1" s="209"/>
      <c r="CJG1" s="209"/>
      <c r="CJH1" s="209"/>
      <c r="CJI1" s="209"/>
      <c r="CJJ1" s="209"/>
      <c r="CJK1" s="209"/>
      <c r="CJL1" s="209"/>
      <c r="CJM1" s="209"/>
      <c r="CJN1" s="209"/>
      <c r="CJO1" s="209"/>
      <c r="CJP1" s="209"/>
      <c r="CJQ1" s="209"/>
      <c r="CJR1" s="209"/>
      <c r="CJS1" s="209"/>
      <c r="CJT1" s="209"/>
      <c r="CJU1" s="209"/>
      <c r="CJV1" s="209"/>
      <c r="CJW1" s="209"/>
      <c r="CJX1" s="209"/>
      <c r="CJY1" s="209"/>
      <c r="CJZ1" s="209"/>
      <c r="CKA1" s="209"/>
      <c r="CKB1" s="209"/>
      <c r="CKC1" s="209"/>
      <c r="CKD1" s="209"/>
      <c r="CKE1" s="209"/>
      <c r="CKF1" s="209"/>
      <c r="CKG1" s="209"/>
      <c r="CKH1" s="209"/>
      <c r="CKI1" s="209"/>
      <c r="CKJ1" s="209"/>
      <c r="CKK1" s="209"/>
      <c r="CKL1" s="209"/>
      <c r="CKM1" s="209"/>
      <c r="CKN1" s="209"/>
      <c r="CKO1" s="209"/>
      <c r="CKP1" s="209"/>
      <c r="CKQ1" s="209"/>
      <c r="CKR1" s="209"/>
      <c r="CKS1" s="209"/>
      <c r="CKT1" s="209"/>
      <c r="CKU1" s="209"/>
      <c r="CKV1" s="209"/>
      <c r="CKW1" s="209"/>
      <c r="CKX1" s="209"/>
      <c r="CKY1" s="209"/>
      <c r="CKZ1" s="209"/>
      <c r="CLA1" s="209"/>
      <c r="CLB1" s="209"/>
      <c r="CLC1" s="209"/>
      <c r="CLD1" s="209"/>
      <c r="CLE1" s="209"/>
      <c r="CLF1" s="209"/>
      <c r="CLG1" s="209"/>
      <c r="CLH1" s="209"/>
      <c r="CLI1" s="209"/>
      <c r="CLJ1" s="209"/>
      <c r="CLK1" s="209"/>
      <c r="CLL1" s="209"/>
      <c r="CLM1" s="209"/>
      <c r="CLN1" s="209"/>
      <c r="CLO1" s="209"/>
      <c r="CLP1" s="209"/>
      <c r="CLQ1" s="209"/>
      <c r="CLR1" s="209"/>
      <c r="CLS1" s="209"/>
      <c r="CLT1" s="209"/>
      <c r="CLU1" s="209"/>
      <c r="CLV1" s="209"/>
      <c r="CLW1" s="209"/>
      <c r="CLX1" s="209"/>
      <c r="CLY1" s="209"/>
      <c r="CLZ1" s="209"/>
      <c r="CMA1" s="209"/>
      <c r="CMB1" s="209"/>
      <c r="CMC1" s="209"/>
      <c r="CMD1" s="209"/>
      <c r="CME1" s="209"/>
      <c r="CMF1" s="209"/>
      <c r="CMG1" s="209"/>
      <c r="CMH1" s="209"/>
      <c r="CMI1" s="209"/>
      <c r="CMJ1" s="209"/>
      <c r="CMK1" s="209"/>
      <c r="CML1" s="209"/>
      <c r="CMM1" s="209"/>
      <c r="CMN1" s="209"/>
      <c r="CMO1" s="209"/>
      <c r="CMP1" s="209"/>
      <c r="CMQ1" s="209"/>
      <c r="CMR1" s="209"/>
      <c r="CMS1" s="209"/>
      <c r="CMT1" s="209"/>
      <c r="CMU1" s="209"/>
      <c r="CMV1" s="209"/>
      <c r="CMW1" s="209"/>
      <c r="CMX1" s="209"/>
      <c r="CMY1" s="209"/>
      <c r="CMZ1" s="209"/>
      <c r="CNA1" s="209"/>
      <c r="CNB1" s="209"/>
      <c r="CNC1" s="209"/>
      <c r="CND1" s="209"/>
      <c r="CNE1" s="209"/>
      <c r="CNF1" s="209"/>
      <c r="CNG1" s="209"/>
      <c r="CNH1" s="209"/>
      <c r="CNI1" s="209"/>
      <c r="CNJ1" s="209"/>
      <c r="CNK1" s="209"/>
      <c r="CNL1" s="209"/>
      <c r="CNM1" s="209"/>
      <c r="CNN1" s="209"/>
      <c r="CNO1" s="209"/>
      <c r="CNP1" s="209"/>
      <c r="CNQ1" s="209"/>
      <c r="CNR1" s="209"/>
      <c r="CNS1" s="209"/>
      <c r="CNT1" s="209"/>
      <c r="CNU1" s="209"/>
      <c r="CNV1" s="209"/>
      <c r="CNW1" s="209"/>
      <c r="CNX1" s="209"/>
      <c r="CNY1" s="209"/>
      <c r="CNZ1" s="209"/>
      <c r="COA1" s="209"/>
      <c r="COB1" s="209"/>
      <c r="COC1" s="209"/>
      <c r="COD1" s="209"/>
      <c r="COE1" s="209"/>
      <c r="COF1" s="209"/>
      <c r="COG1" s="209"/>
      <c r="COH1" s="209"/>
      <c r="COI1" s="209"/>
      <c r="COJ1" s="209"/>
      <c r="COK1" s="209"/>
      <c r="COL1" s="209"/>
      <c r="COM1" s="209"/>
      <c r="CON1" s="209"/>
      <c r="COO1" s="209"/>
      <c r="COP1" s="209"/>
      <c r="COQ1" s="209"/>
      <c r="COR1" s="209"/>
      <c r="COS1" s="209"/>
      <c r="COT1" s="209"/>
      <c r="COU1" s="209"/>
      <c r="COV1" s="209"/>
      <c r="COW1" s="209"/>
      <c r="COX1" s="209"/>
      <c r="COY1" s="209"/>
      <c r="COZ1" s="209"/>
      <c r="CPA1" s="209"/>
      <c r="CPB1" s="209"/>
      <c r="CPC1" s="209"/>
      <c r="CPD1" s="209"/>
      <c r="CPE1" s="209"/>
      <c r="CPF1" s="209"/>
      <c r="CPG1" s="209"/>
      <c r="CPH1" s="209"/>
      <c r="CPI1" s="209"/>
      <c r="CPJ1" s="209"/>
      <c r="CPK1" s="209"/>
      <c r="CPL1" s="209"/>
      <c r="CPM1" s="209"/>
      <c r="CPN1" s="209"/>
      <c r="CPO1" s="209"/>
      <c r="CPP1" s="209"/>
      <c r="CPQ1" s="209"/>
      <c r="CPR1" s="209"/>
      <c r="CPS1" s="209"/>
      <c r="CPT1" s="209"/>
      <c r="CPU1" s="209"/>
      <c r="CPV1" s="209"/>
      <c r="CPW1" s="209"/>
      <c r="CPX1" s="209"/>
      <c r="CPY1" s="209"/>
      <c r="CPZ1" s="209"/>
      <c r="CQA1" s="209"/>
      <c r="CQB1" s="209"/>
      <c r="CQC1" s="209"/>
      <c r="CQD1" s="209"/>
      <c r="CQE1" s="209"/>
      <c r="CQF1" s="209"/>
      <c r="CQG1" s="209"/>
      <c r="CQH1" s="209"/>
      <c r="CQI1" s="209"/>
      <c r="CQJ1" s="209"/>
      <c r="CQK1" s="209"/>
      <c r="CQL1" s="209"/>
      <c r="CQM1" s="209"/>
      <c r="CQN1" s="209"/>
      <c r="CQO1" s="209"/>
      <c r="CQP1" s="209"/>
      <c r="CQQ1" s="209"/>
      <c r="CQR1" s="209"/>
      <c r="CQS1" s="209"/>
      <c r="CQT1" s="209"/>
      <c r="CQU1" s="209"/>
      <c r="CQV1" s="209"/>
      <c r="CQW1" s="209"/>
      <c r="CQX1" s="209"/>
      <c r="CQY1" s="209"/>
      <c r="CQZ1" s="209"/>
      <c r="CRA1" s="209"/>
      <c r="CRB1" s="209"/>
      <c r="CRC1" s="209"/>
      <c r="CRD1" s="209"/>
      <c r="CRE1" s="209"/>
      <c r="CRF1" s="209"/>
      <c r="CRG1" s="209"/>
      <c r="CRH1" s="209"/>
      <c r="CRI1" s="209"/>
      <c r="CRJ1" s="209"/>
      <c r="CRK1" s="209"/>
      <c r="CRL1" s="209"/>
      <c r="CRM1" s="209"/>
      <c r="CRN1" s="209"/>
      <c r="CRO1" s="209"/>
      <c r="CRP1" s="209"/>
      <c r="CRQ1" s="209"/>
      <c r="CRR1" s="209"/>
      <c r="CRS1" s="209"/>
      <c r="CRT1" s="209"/>
      <c r="CRU1" s="209"/>
      <c r="CRV1" s="209"/>
      <c r="CRW1" s="209"/>
      <c r="CRX1" s="209"/>
      <c r="CRY1" s="209"/>
      <c r="CRZ1" s="209"/>
      <c r="CSA1" s="209"/>
      <c r="CSB1" s="209"/>
      <c r="CSC1" s="209"/>
      <c r="CSD1" s="209"/>
      <c r="CSE1" s="209"/>
      <c r="CSF1" s="209"/>
      <c r="CSG1" s="209"/>
      <c r="CSH1" s="209"/>
      <c r="CSI1" s="209"/>
      <c r="CSJ1" s="209"/>
      <c r="CSK1" s="209"/>
      <c r="CSL1" s="209"/>
      <c r="CSM1" s="209"/>
      <c r="CSN1" s="209"/>
      <c r="CSO1" s="209"/>
      <c r="CSP1" s="209"/>
      <c r="CSQ1" s="209"/>
      <c r="CSR1" s="209"/>
      <c r="CSS1" s="209"/>
      <c r="CST1" s="209"/>
      <c r="CSU1" s="209"/>
      <c r="CSV1" s="209"/>
      <c r="CSW1" s="209"/>
      <c r="CSX1" s="209"/>
      <c r="CSY1" s="209"/>
      <c r="CSZ1" s="209"/>
      <c r="CTA1" s="209"/>
      <c r="CTB1" s="209"/>
      <c r="CTC1" s="209"/>
      <c r="CTD1" s="209"/>
      <c r="CTE1" s="209"/>
      <c r="CTF1" s="209"/>
      <c r="CTG1" s="209"/>
      <c r="CTH1" s="209"/>
      <c r="CTI1" s="209"/>
      <c r="CTJ1" s="209"/>
      <c r="CTK1" s="209"/>
      <c r="CTL1" s="209"/>
      <c r="CTM1" s="209"/>
      <c r="CTN1" s="209"/>
      <c r="CTO1" s="209"/>
      <c r="CTP1" s="209"/>
      <c r="CTQ1" s="209"/>
      <c r="CTR1" s="209"/>
      <c r="CTS1" s="209"/>
      <c r="CTT1" s="209"/>
      <c r="CTU1" s="209"/>
      <c r="CTV1" s="209"/>
      <c r="CTW1" s="209"/>
      <c r="CTX1" s="209"/>
      <c r="CTY1" s="209"/>
      <c r="CTZ1" s="209"/>
      <c r="CUA1" s="209"/>
      <c r="CUB1" s="209"/>
      <c r="CUC1" s="209"/>
      <c r="CUD1" s="209"/>
      <c r="CUE1" s="209"/>
      <c r="CUF1" s="209"/>
      <c r="CUG1" s="209"/>
      <c r="CUH1" s="209"/>
      <c r="CUI1" s="209"/>
      <c r="CUJ1" s="209"/>
      <c r="CUK1" s="209"/>
      <c r="CUL1" s="209"/>
      <c r="CUM1" s="209"/>
      <c r="CUN1" s="209"/>
      <c r="CUO1" s="209"/>
      <c r="CUP1" s="209"/>
      <c r="CUQ1" s="209"/>
      <c r="CUR1" s="209"/>
      <c r="CUS1" s="209"/>
      <c r="CUT1" s="209"/>
      <c r="CUU1" s="209"/>
      <c r="CUV1" s="209"/>
      <c r="CUW1" s="209"/>
      <c r="CUX1" s="209"/>
      <c r="CUY1" s="209"/>
      <c r="CUZ1" s="209"/>
      <c r="CVA1" s="209"/>
      <c r="CVB1" s="209"/>
      <c r="CVC1" s="209"/>
      <c r="CVD1" s="209"/>
      <c r="CVE1" s="209"/>
      <c r="CVF1" s="209"/>
      <c r="CVG1" s="209"/>
      <c r="CVH1" s="209"/>
      <c r="CVI1" s="209"/>
      <c r="CVJ1" s="209"/>
      <c r="CVK1" s="209"/>
      <c r="CVL1" s="209"/>
      <c r="CVM1" s="209"/>
      <c r="CVN1" s="209"/>
      <c r="CVO1" s="209"/>
      <c r="CVP1" s="209"/>
      <c r="CVQ1" s="209"/>
      <c r="CVR1" s="209"/>
      <c r="CVS1" s="209"/>
      <c r="CVT1" s="209"/>
      <c r="CVU1" s="209"/>
      <c r="CVV1" s="209"/>
      <c r="CVW1" s="209"/>
      <c r="CVX1" s="209"/>
      <c r="CVY1" s="209"/>
      <c r="CVZ1" s="209"/>
      <c r="CWA1" s="209"/>
      <c r="CWB1" s="209"/>
      <c r="CWC1" s="209"/>
      <c r="CWD1" s="209"/>
      <c r="CWE1" s="209"/>
      <c r="CWF1" s="209"/>
      <c r="CWG1" s="209"/>
      <c r="CWH1" s="209"/>
      <c r="CWI1" s="209"/>
      <c r="CWJ1" s="209"/>
      <c r="CWK1" s="209"/>
      <c r="CWL1" s="209"/>
      <c r="CWM1" s="209"/>
      <c r="CWN1" s="209"/>
      <c r="CWO1" s="209"/>
      <c r="CWP1" s="209"/>
      <c r="CWQ1" s="209"/>
      <c r="CWR1" s="209"/>
      <c r="CWS1" s="209"/>
      <c r="CWT1" s="209"/>
      <c r="CWU1" s="209"/>
      <c r="CWV1" s="209"/>
      <c r="CWW1" s="209"/>
      <c r="CWX1" s="209"/>
      <c r="CWY1" s="209"/>
      <c r="CWZ1" s="209"/>
      <c r="CXA1" s="209"/>
      <c r="CXB1" s="209"/>
      <c r="CXC1" s="209"/>
      <c r="CXD1" s="209"/>
      <c r="CXE1" s="209"/>
      <c r="CXF1" s="209"/>
      <c r="CXG1" s="209"/>
      <c r="CXH1" s="209"/>
      <c r="CXI1" s="209"/>
      <c r="CXJ1" s="209"/>
      <c r="CXK1" s="209"/>
      <c r="CXL1" s="209"/>
      <c r="CXM1" s="209"/>
      <c r="CXN1" s="209"/>
      <c r="CXO1" s="209"/>
      <c r="CXP1" s="209"/>
      <c r="CXQ1" s="209"/>
      <c r="CXR1" s="209"/>
      <c r="CXS1" s="209"/>
      <c r="CXT1" s="209"/>
      <c r="CXU1" s="209"/>
      <c r="CXV1" s="209"/>
      <c r="CXW1" s="209"/>
      <c r="CXX1" s="209"/>
      <c r="CXY1" s="209"/>
      <c r="CXZ1" s="209"/>
      <c r="CYA1" s="209"/>
      <c r="CYB1" s="209"/>
      <c r="CYC1" s="209"/>
      <c r="CYD1" s="209"/>
      <c r="CYE1" s="209"/>
      <c r="CYF1" s="209"/>
      <c r="CYG1" s="209"/>
      <c r="CYH1" s="209"/>
      <c r="CYI1" s="209"/>
      <c r="CYJ1" s="209"/>
      <c r="CYK1" s="209"/>
      <c r="CYL1" s="209"/>
      <c r="CYM1" s="209"/>
      <c r="CYN1" s="209"/>
      <c r="CYO1" s="209"/>
      <c r="CYP1" s="209"/>
      <c r="CYQ1" s="209"/>
      <c r="CYR1" s="209"/>
      <c r="CYS1" s="209"/>
      <c r="CYT1" s="209"/>
      <c r="CYU1" s="209"/>
      <c r="CYV1" s="209"/>
      <c r="CYW1" s="209"/>
      <c r="CYX1" s="209"/>
      <c r="CYY1" s="209"/>
      <c r="CYZ1" s="209"/>
      <c r="CZA1" s="209"/>
      <c r="CZB1" s="209"/>
      <c r="CZC1" s="209"/>
      <c r="CZD1" s="209"/>
      <c r="CZE1" s="209"/>
      <c r="CZF1" s="209"/>
      <c r="CZG1" s="209"/>
      <c r="CZH1" s="209"/>
      <c r="CZI1" s="209"/>
      <c r="CZJ1" s="209"/>
      <c r="CZK1" s="209"/>
      <c r="CZL1" s="209"/>
      <c r="CZM1" s="209"/>
      <c r="CZN1" s="209"/>
      <c r="CZO1" s="209"/>
      <c r="CZP1" s="209"/>
      <c r="CZQ1" s="209"/>
      <c r="CZR1" s="209"/>
      <c r="CZS1" s="209"/>
      <c r="CZT1" s="209"/>
      <c r="CZU1" s="209"/>
      <c r="CZV1" s="209"/>
      <c r="CZW1" s="209"/>
      <c r="CZX1" s="209"/>
      <c r="CZY1" s="209"/>
      <c r="CZZ1" s="209"/>
      <c r="DAA1" s="209"/>
      <c r="DAB1" s="209"/>
      <c r="DAC1" s="209"/>
      <c r="DAD1" s="209"/>
      <c r="DAE1" s="209"/>
      <c r="DAF1" s="209"/>
      <c r="DAG1" s="209"/>
      <c r="DAH1" s="209"/>
      <c r="DAI1" s="209"/>
      <c r="DAJ1" s="209"/>
      <c r="DAK1" s="209"/>
      <c r="DAL1" s="209"/>
      <c r="DAM1" s="209"/>
      <c r="DAN1" s="209"/>
      <c r="DAO1" s="209"/>
      <c r="DAP1" s="209"/>
      <c r="DAQ1" s="209"/>
      <c r="DAR1" s="209"/>
      <c r="DAS1" s="209"/>
      <c r="DAT1" s="209"/>
      <c r="DAU1" s="209"/>
      <c r="DAV1" s="209"/>
      <c r="DAW1" s="209"/>
      <c r="DAX1" s="209"/>
      <c r="DAY1" s="209"/>
      <c r="DAZ1" s="209"/>
      <c r="DBA1" s="209"/>
      <c r="DBB1" s="209"/>
      <c r="DBC1" s="209"/>
      <c r="DBD1" s="209"/>
      <c r="DBE1" s="209"/>
      <c r="DBF1" s="209"/>
      <c r="DBG1" s="209"/>
      <c r="DBH1" s="209"/>
      <c r="DBI1" s="209"/>
      <c r="DBJ1" s="209"/>
      <c r="DBK1" s="209"/>
      <c r="DBL1" s="209"/>
      <c r="DBM1" s="209"/>
      <c r="DBN1" s="209"/>
      <c r="DBO1" s="209"/>
      <c r="DBP1" s="209"/>
      <c r="DBQ1" s="209"/>
      <c r="DBR1" s="209"/>
      <c r="DBS1" s="209"/>
      <c r="DBT1" s="209"/>
      <c r="DBU1" s="209"/>
      <c r="DBV1" s="209"/>
      <c r="DBW1" s="209"/>
      <c r="DBX1" s="209"/>
      <c r="DBY1" s="209"/>
      <c r="DBZ1" s="209"/>
      <c r="DCA1" s="209"/>
      <c r="DCB1" s="209"/>
      <c r="DCC1" s="209"/>
      <c r="DCD1" s="209"/>
      <c r="DCE1" s="209"/>
      <c r="DCF1" s="209"/>
      <c r="DCG1" s="209"/>
      <c r="DCH1" s="209"/>
      <c r="DCI1" s="209"/>
      <c r="DCJ1" s="209"/>
      <c r="DCK1" s="209"/>
      <c r="DCL1" s="209"/>
      <c r="DCM1" s="209"/>
      <c r="DCN1" s="209"/>
      <c r="DCO1" s="209"/>
      <c r="DCP1" s="209"/>
      <c r="DCQ1" s="209"/>
      <c r="DCR1" s="209"/>
      <c r="DCS1" s="209"/>
      <c r="DCT1" s="209"/>
      <c r="DCU1" s="209"/>
      <c r="DCV1" s="209"/>
      <c r="DCW1" s="209"/>
      <c r="DCX1" s="209"/>
      <c r="DCY1" s="209"/>
      <c r="DCZ1" s="209"/>
      <c r="DDA1" s="209"/>
      <c r="DDB1" s="209"/>
      <c r="DDC1" s="209"/>
      <c r="DDD1" s="209"/>
      <c r="DDE1" s="209"/>
      <c r="DDF1" s="209"/>
      <c r="DDG1" s="209"/>
      <c r="DDH1" s="209"/>
      <c r="DDI1" s="209"/>
      <c r="DDJ1" s="209"/>
      <c r="DDK1" s="209"/>
      <c r="DDL1" s="209"/>
      <c r="DDM1" s="209"/>
      <c r="DDN1" s="209"/>
      <c r="DDO1" s="209"/>
      <c r="DDP1" s="209"/>
      <c r="DDQ1" s="209"/>
      <c r="DDR1" s="209"/>
      <c r="DDS1" s="209"/>
      <c r="DDT1" s="209"/>
      <c r="DDU1" s="209"/>
      <c r="DDV1" s="209"/>
      <c r="DDW1" s="209"/>
      <c r="DDX1" s="209"/>
      <c r="DDY1" s="209"/>
      <c r="DDZ1" s="209"/>
      <c r="DEA1" s="209"/>
      <c r="DEB1" s="209"/>
      <c r="DEC1" s="209"/>
      <c r="DED1" s="209"/>
      <c r="DEE1" s="209"/>
      <c r="DEF1" s="209"/>
      <c r="DEG1" s="209"/>
      <c r="DEH1" s="209"/>
      <c r="DEI1" s="209"/>
      <c r="DEJ1" s="209"/>
      <c r="DEK1" s="209"/>
      <c r="DEL1" s="209"/>
      <c r="DEM1" s="209"/>
      <c r="DEN1" s="209"/>
      <c r="DEO1" s="209"/>
      <c r="DEP1" s="209"/>
      <c r="DEQ1" s="209"/>
      <c r="DER1" s="209"/>
      <c r="DES1" s="209"/>
      <c r="DET1" s="209"/>
      <c r="DEU1" s="209"/>
      <c r="DEV1" s="209"/>
      <c r="DEW1" s="209"/>
      <c r="DEX1" s="209"/>
      <c r="DEY1" s="209"/>
      <c r="DEZ1" s="209"/>
      <c r="DFA1" s="209"/>
      <c r="DFB1" s="209"/>
      <c r="DFC1" s="209"/>
      <c r="DFD1" s="209"/>
      <c r="DFE1" s="209"/>
      <c r="DFF1" s="209"/>
      <c r="DFG1" s="209"/>
      <c r="DFH1" s="209"/>
      <c r="DFI1" s="209"/>
      <c r="DFJ1" s="209"/>
      <c r="DFK1" s="209"/>
      <c r="DFL1" s="209"/>
      <c r="DFM1" s="209"/>
      <c r="DFN1" s="209"/>
      <c r="DFO1" s="209"/>
      <c r="DFP1" s="209"/>
      <c r="DFQ1" s="209"/>
      <c r="DFR1" s="209"/>
      <c r="DFS1" s="209"/>
      <c r="DFT1" s="209"/>
      <c r="DFU1" s="209"/>
      <c r="DFV1" s="209"/>
      <c r="DFW1" s="209"/>
      <c r="DFX1" s="209"/>
      <c r="DFY1" s="209"/>
      <c r="DFZ1" s="209"/>
      <c r="DGA1" s="209"/>
      <c r="DGB1" s="209"/>
      <c r="DGC1" s="209"/>
      <c r="DGD1" s="209"/>
      <c r="DGE1" s="209"/>
      <c r="DGF1" s="209"/>
      <c r="DGG1" s="209"/>
      <c r="DGH1" s="209"/>
      <c r="DGI1" s="209"/>
      <c r="DGJ1" s="209"/>
      <c r="DGK1" s="209"/>
      <c r="DGL1" s="209"/>
      <c r="DGM1" s="209"/>
      <c r="DGN1" s="209"/>
      <c r="DGO1" s="209"/>
      <c r="DGP1" s="209"/>
      <c r="DGQ1" s="209"/>
      <c r="DGR1" s="209"/>
      <c r="DGS1" s="209"/>
      <c r="DGT1" s="209"/>
      <c r="DGU1" s="209"/>
      <c r="DGV1" s="209"/>
      <c r="DGW1" s="209"/>
      <c r="DGX1" s="209"/>
      <c r="DGY1" s="209"/>
      <c r="DGZ1" s="209"/>
      <c r="DHA1" s="209"/>
      <c r="DHB1" s="209"/>
      <c r="DHC1" s="209"/>
      <c r="DHD1" s="209"/>
      <c r="DHE1" s="209"/>
      <c r="DHF1" s="209"/>
      <c r="DHG1" s="209"/>
      <c r="DHH1" s="209"/>
      <c r="DHI1" s="209"/>
      <c r="DHJ1" s="209"/>
      <c r="DHK1" s="209"/>
      <c r="DHL1" s="209"/>
      <c r="DHM1" s="209"/>
      <c r="DHN1" s="209"/>
      <c r="DHO1" s="209"/>
      <c r="DHP1" s="209"/>
      <c r="DHQ1" s="209"/>
      <c r="DHR1" s="209"/>
      <c r="DHS1" s="209"/>
      <c r="DHT1" s="209"/>
      <c r="DHU1" s="209"/>
      <c r="DHV1" s="209"/>
      <c r="DHW1" s="209"/>
      <c r="DHX1" s="209"/>
      <c r="DHY1" s="209"/>
      <c r="DHZ1" s="209"/>
      <c r="DIA1" s="209"/>
      <c r="DIB1" s="209"/>
      <c r="DIC1" s="209"/>
      <c r="DID1" s="209"/>
      <c r="DIE1" s="209"/>
      <c r="DIF1" s="209"/>
      <c r="DIG1" s="209"/>
      <c r="DIH1" s="209"/>
      <c r="DII1" s="209"/>
      <c r="DIJ1" s="209"/>
      <c r="DIK1" s="209"/>
      <c r="DIL1" s="209"/>
      <c r="DIM1" s="209"/>
      <c r="DIN1" s="209"/>
      <c r="DIO1" s="209"/>
      <c r="DIP1" s="209"/>
      <c r="DIQ1" s="209"/>
      <c r="DIR1" s="209"/>
      <c r="DIS1" s="209"/>
      <c r="DIT1" s="209"/>
      <c r="DIU1" s="209"/>
      <c r="DIV1" s="209"/>
      <c r="DIW1" s="209"/>
      <c r="DIX1" s="209"/>
      <c r="DIY1" s="209"/>
      <c r="DIZ1" s="209"/>
      <c r="DJA1" s="209"/>
      <c r="DJB1" s="209"/>
      <c r="DJC1" s="209"/>
      <c r="DJD1" s="209"/>
      <c r="DJE1" s="209"/>
      <c r="DJF1" s="209"/>
      <c r="DJG1" s="209"/>
      <c r="DJH1" s="209"/>
      <c r="DJI1" s="209"/>
      <c r="DJJ1" s="209"/>
      <c r="DJK1" s="209"/>
      <c r="DJL1" s="209"/>
      <c r="DJM1" s="209"/>
      <c r="DJN1" s="209"/>
      <c r="DJO1" s="209"/>
      <c r="DJP1" s="209"/>
      <c r="DJQ1" s="209"/>
      <c r="DJR1" s="209"/>
      <c r="DJS1" s="209"/>
      <c r="DJT1" s="209"/>
      <c r="DJU1" s="209"/>
      <c r="DJV1" s="209"/>
      <c r="DJW1" s="209"/>
      <c r="DJX1" s="209"/>
      <c r="DJY1" s="209"/>
      <c r="DJZ1" s="209"/>
      <c r="DKA1" s="209"/>
      <c r="DKB1" s="209"/>
      <c r="DKC1" s="209"/>
      <c r="DKD1" s="209"/>
      <c r="DKE1" s="209"/>
      <c r="DKF1" s="209"/>
      <c r="DKG1" s="209"/>
      <c r="DKH1" s="209"/>
      <c r="DKI1" s="209"/>
      <c r="DKJ1" s="209"/>
      <c r="DKK1" s="209"/>
      <c r="DKL1" s="209"/>
      <c r="DKM1" s="209"/>
      <c r="DKN1" s="209"/>
      <c r="DKO1" s="209"/>
      <c r="DKP1" s="209"/>
      <c r="DKQ1" s="209"/>
      <c r="DKR1" s="209"/>
      <c r="DKS1" s="209"/>
      <c r="DKT1" s="209"/>
      <c r="DKU1" s="209"/>
      <c r="DKV1" s="209"/>
      <c r="DKW1" s="209"/>
      <c r="DKX1" s="209"/>
      <c r="DKY1" s="209"/>
      <c r="DKZ1" s="209"/>
      <c r="DLA1" s="209"/>
      <c r="DLB1" s="209"/>
      <c r="DLC1" s="209"/>
      <c r="DLD1" s="209"/>
      <c r="DLE1" s="209"/>
      <c r="DLF1" s="209"/>
      <c r="DLG1" s="209"/>
      <c r="DLH1" s="209"/>
      <c r="DLI1" s="209"/>
      <c r="DLJ1" s="209"/>
      <c r="DLK1" s="209"/>
      <c r="DLL1" s="209"/>
      <c r="DLM1" s="209"/>
      <c r="DLN1" s="209"/>
      <c r="DLO1" s="209"/>
      <c r="DLP1" s="209"/>
      <c r="DLQ1" s="209"/>
      <c r="DLR1" s="209"/>
      <c r="DLS1" s="209"/>
      <c r="DLT1" s="209"/>
      <c r="DLU1" s="209"/>
      <c r="DLV1" s="209"/>
      <c r="DLW1" s="209"/>
      <c r="DLX1" s="209"/>
      <c r="DLY1" s="209"/>
      <c r="DLZ1" s="209"/>
      <c r="DMA1" s="209"/>
      <c r="DMB1" s="209"/>
      <c r="DMC1" s="209"/>
      <c r="DMD1" s="209"/>
      <c r="DME1" s="209"/>
      <c r="DMF1" s="209"/>
      <c r="DMG1" s="209"/>
      <c r="DMH1" s="209"/>
      <c r="DMI1" s="209"/>
      <c r="DMJ1" s="209"/>
      <c r="DMK1" s="209"/>
      <c r="DML1" s="209"/>
      <c r="DMM1" s="209"/>
      <c r="DMN1" s="209"/>
      <c r="DMO1" s="209"/>
      <c r="DMP1" s="209"/>
      <c r="DMQ1" s="209"/>
      <c r="DMR1" s="209"/>
      <c r="DMS1" s="209"/>
      <c r="DMT1" s="209"/>
      <c r="DMU1" s="209"/>
      <c r="DMV1" s="209"/>
      <c r="DMW1" s="209"/>
      <c r="DMX1" s="209"/>
      <c r="DMY1" s="209"/>
      <c r="DMZ1" s="209"/>
      <c r="DNA1" s="209"/>
      <c r="DNB1" s="209"/>
      <c r="DNC1" s="209"/>
      <c r="DND1" s="209"/>
      <c r="DNE1" s="209"/>
      <c r="DNF1" s="209"/>
      <c r="DNG1" s="209"/>
      <c r="DNH1" s="209"/>
      <c r="DNI1" s="209"/>
      <c r="DNJ1" s="209"/>
      <c r="DNK1" s="209"/>
      <c r="DNL1" s="209"/>
      <c r="DNM1" s="209"/>
      <c r="DNN1" s="209"/>
      <c r="DNO1" s="209"/>
      <c r="DNP1" s="209"/>
      <c r="DNQ1" s="209"/>
      <c r="DNR1" s="209"/>
      <c r="DNS1" s="209"/>
      <c r="DNT1" s="209"/>
      <c r="DNU1" s="209"/>
      <c r="DNV1" s="209"/>
      <c r="DNW1" s="209"/>
      <c r="DNX1" s="209"/>
      <c r="DNY1" s="209"/>
      <c r="DNZ1" s="209"/>
      <c r="DOA1" s="209"/>
      <c r="DOB1" s="209"/>
      <c r="DOC1" s="209"/>
      <c r="DOD1" s="209"/>
      <c r="DOE1" s="209"/>
      <c r="DOF1" s="209"/>
      <c r="DOG1" s="209"/>
      <c r="DOH1" s="209"/>
      <c r="DOI1" s="209"/>
      <c r="DOJ1" s="209"/>
      <c r="DOK1" s="209"/>
      <c r="DOL1" s="209"/>
      <c r="DOM1" s="209"/>
      <c r="DON1" s="209"/>
      <c r="DOO1" s="209"/>
      <c r="DOP1" s="209"/>
      <c r="DOQ1" s="209"/>
      <c r="DOR1" s="209"/>
      <c r="DOS1" s="209"/>
      <c r="DOT1" s="209"/>
      <c r="DOU1" s="209"/>
      <c r="DOV1" s="209"/>
      <c r="DOW1" s="209"/>
      <c r="DOX1" s="209"/>
      <c r="DOY1" s="209"/>
      <c r="DOZ1" s="209"/>
      <c r="DPA1" s="209"/>
      <c r="DPB1" s="209"/>
      <c r="DPC1" s="209"/>
      <c r="DPD1" s="209"/>
      <c r="DPE1" s="209"/>
      <c r="DPF1" s="209"/>
      <c r="DPG1" s="209"/>
      <c r="DPH1" s="209"/>
      <c r="DPI1" s="209"/>
      <c r="DPJ1" s="209"/>
      <c r="DPK1" s="209"/>
      <c r="DPL1" s="209"/>
      <c r="DPM1" s="209"/>
      <c r="DPN1" s="209"/>
      <c r="DPO1" s="209"/>
      <c r="DPP1" s="209"/>
      <c r="DPQ1" s="209"/>
      <c r="DPR1" s="209"/>
      <c r="DPS1" s="209"/>
      <c r="DPT1" s="209"/>
      <c r="DPU1" s="209"/>
      <c r="DPV1" s="209"/>
      <c r="DPW1" s="209"/>
      <c r="DPX1" s="209"/>
      <c r="DPY1" s="209"/>
      <c r="DPZ1" s="209"/>
      <c r="DQA1" s="209"/>
      <c r="DQB1" s="209"/>
      <c r="DQC1" s="209"/>
      <c r="DQD1" s="209"/>
      <c r="DQE1" s="209"/>
      <c r="DQF1" s="209"/>
      <c r="DQG1" s="209"/>
      <c r="DQH1" s="209"/>
      <c r="DQI1" s="209"/>
      <c r="DQJ1" s="209"/>
      <c r="DQK1" s="209"/>
      <c r="DQL1" s="209"/>
      <c r="DQM1" s="209"/>
      <c r="DQN1" s="209"/>
      <c r="DQO1" s="209"/>
      <c r="DQP1" s="209"/>
      <c r="DQQ1" s="209"/>
      <c r="DQR1" s="209"/>
      <c r="DQS1" s="209"/>
      <c r="DQT1" s="209"/>
      <c r="DQU1" s="209"/>
      <c r="DQV1" s="209"/>
      <c r="DQW1" s="209"/>
      <c r="DQX1" s="209"/>
      <c r="DQY1" s="209"/>
      <c r="DQZ1" s="209"/>
      <c r="DRA1" s="209"/>
      <c r="DRB1" s="209"/>
      <c r="DRC1" s="209"/>
      <c r="DRD1" s="209"/>
      <c r="DRE1" s="209"/>
      <c r="DRF1" s="209"/>
      <c r="DRG1" s="209"/>
      <c r="DRH1" s="209"/>
      <c r="DRI1" s="209"/>
      <c r="DRJ1" s="209"/>
      <c r="DRK1" s="209"/>
      <c r="DRL1" s="209"/>
      <c r="DRM1" s="209"/>
      <c r="DRN1" s="209"/>
      <c r="DRO1" s="209"/>
      <c r="DRP1" s="209"/>
      <c r="DRQ1" s="209"/>
      <c r="DRR1" s="209"/>
      <c r="DRS1" s="209"/>
      <c r="DRT1" s="209"/>
      <c r="DRU1" s="209"/>
      <c r="DRV1" s="209"/>
      <c r="DRW1" s="209"/>
      <c r="DRX1" s="209"/>
      <c r="DRY1" s="209"/>
      <c r="DRZ1" s="209"/>
      <c r="DSA1" s="209"/>
      <c r="DSB1" s="209"/>
      <c r="DSC1" s="209"/>
      <c r="DSD1" s="209"/>
      <c r="DSE1" s="209"/>
      <c r="DSF1" s="209"/>
      <c r="DSG1" s="209"/>
      <c r="DSH1" s="209"/>
      <c r="DSI1" s="209"/>
      <c r="DSJ1" s="209"/>
      <c r="DSK1" s="209"/>
      <c r="DSL1" s="209"/>
      <c r="DSM1" s="209"/>
      <c r="DSN1" s="209"/>
      <c r="DSO1" s="209"/>
      <c r="DSP1" s="209"/>
      <c r="DSQ1" s="209"/>
      <c r="DSR1" s="209"/>
      <c r="DSS1" s="209"/>
      <c r="DST1" s="209"/>
      <c r="DSU1" s="209"/>
      <c r="DSV1" s="209"/>
      <c r="DSW1" s="209"/>
      <c r="DSX1" s="209"/>
      <c r="DSY1" s="209"/>
      <c r="DSZ1" s="209"/>
      <c r="DTA1" s="209"/>
      <c r="DTB1" s="209"/>
      <c r="DTC1" s="209"/>
      <c r="DTD1" s="209"/>
      <c r="DTE1" s="209"/>
      <c r="DTF1" s="209"/>
      <c r="DTG1" s="209"/>
      <c r="DTH1" s="209"/>
      <c r="DTI1" s="209"/>
      <c r="DTJ1" s="209"/>
      <c r="DTK1" s="209"/>
      <c r="DTL1" s="209"/>
      <c r="DTM1" s="209"/>
      <c r="DTN1" s="209"/>
      <c r="DTO1" s="209"/>
      <c r="DTP1" s="209"/>
      <c r="DTQ1" s="209"/>
      <c r="DTR1" s="209"/>
      <c r="DTS1" s="209"/>
      <c r="DTT1" s="209"/>
      <c r="DTU1" s="209"/>
      <c r="DTV1" s="209"/>
      <c r="DTW1" s="209"/>
      <c r="DTX1" s="209"/>
      <c r="DTY1" s="209"/>
      <c r="DTZ1" s="209"/>
      <c r="DUA1" s="209"/>
      <c r="DUB1" s="209"/>
      <c r="DUC1" s="209"/>
      <c r="DUD1" s="209"/>
      <c r="DUE1" s="209"/>
      <c r="DUF1" s="209"/>
      <c r="DUG1" s="209"/>
      <c r="DUH1" s="209"/>
      <c r="DUI1" s="209"/>
      <c r="DUJ1" s="209"/>
      <c r="DUK1" s="209"/>
      <c r="DUL1" s="209"/>
      <c r="DUM1" s="209"/>
      <c r="DUN1" s="209"/>
      <c r="DUO1" s="209"/>
      <c r="DUP1" s="209"/>
      <c r="DUQ1" s="209"/>
      <c r="DUR1" s="209"/>
      <c r="DUS1" s="209"/>
      <c r="DUT1" s="209"/>
      <c r="DUU1" s="209"/>
      <c r="DUV1" s="209"/>
      <c r="DUW1" s="209"/>
      <c r="DUX1" s="209"/>
      <c r="DUY1" s="209"/>
      <c r="DUZ1" s="209"/>
      <c r="DVA1" s="209"/>
      <c r="DVB1" s="209"/>
      <c r="DVC1" s="209"/>
      <c r="DVD1" s="209"/>
      <c r="DVE1" s="209"/>
      <c r="DVF1" s="209"/>
      <c r="DVG1" s="209"/>
      <c r="DVH1" s="209"/>
      <c r="DVI1" s="209"/>
      <c r="DVJ1" s="209"/>
      <c r="DVK1" s="209"/>
      <c r="DVL1" s="209"/>
      <c r="DVM1" s="209"/>
      <c r="DVN1" s="209"/>
      <c r="DVO1" s="209"/>
      <c r="DVP1" s="209"/>
      <c r="DVQ1" s="209"/>
      <c r="DVR1" s="209"/>
      <c r="DVS1" s="209"/>
      <c r="DVT1" s="209"/>
      <c r="DVU1" s="209"/>
      <c r="DVV1" s="209"/>
      <c r="DVW1" s="209"/>
      <c r="DVX1" s="209"/>
      <c r="DVY1" s="209"/>
      <c r="DVZ1" s="209"/>
      <c r="DWA1" s="209"/>
      <c r="DWB1" s="209"/>
      <c r="DWC1" s="209"/>
      <c r="DWD1" s="209"/>
      <c r="DWE1" s="209"/>
      <c r="DWF1" s="209"/>
      <c r="DWG1" s="209"/>
      <c r="DWH1" s="209"/>
      <c r="DWI1" s="209"/>
      <c r="DWJ1" s="209"/>
      <c r="DWK1" s="209"/>
      <c r="DWL1" s="209"/>
      <c r="DWM1" s="209"/>
      <c r="DWN1" s="209"/>
      <c r="DWO1" s="209"/>
      <c r="DWP1" s="209"/>
      <c r="DWQ1" s="209"/>
      <c r="DWR1" s="209"/>
      <c r="DWS1" s="209"/>
      <c r="DWT1" s="209"/>
      <c r="DWU1" s="209"/>
      <c r="DWV1" s="209"/>
      <c r="DWW1" s="209"/>
      <c r="DWX1" s="209"/>
      <c r="DWY1" s="209"/>
      <c r="DWZ1" s="209"/>
      <c r="DXA1" s="209"/>
      <c r="DXB1" s="209"/>
      <c r="DXC1" s="209"/>
      <c r="DXD1" s="209"/>
      <c r="DXE1" s="209"/>
      <c r="DXF1" s="209"/>
      <c r="DXG1" s="209"/>
      <c r="DXH1" s="209"/>
      <c r="DXI1" s="209"/>
      <c r="DXJ1" s="209"/>
      <c r="DXK1" s="209"/>
      <c r="DXL1" s="209"/>
      <c r="DXM1" s="209"/>
      <c r="DXN1" s="209"/>
      <c r="DXO1" s="209"/>
      <c r="DXP1" s="209"/>
      <c r="DXQ1" s="209"/>
      <c r="DXR1" s="209"/>
      <c r="DXS1" s="209"/>
      <c r="DXT1" s="209"/>
      <c r="DXU1" s="209"/>
      <c r="DXV1" s="209"/>
      <c r="DXW1" s="209"/>
      <c r="DXX1" s="209"/>
      <c r="DXY1" s="209"/>
      <c r="DXZ1" s="209"/>
      <c r="DYA1" s="209"/>
      <c r="DYB1" s="209"/>
      <c r="DYC1" s="209"/>
      <c r="DYD1" s="209"/>
      <c r="DYE1" s="209"/>
      <c r="DYF1" s="209"/>
      <c r="DYG1" s="209"/>
      <c r="DYH1" s="209"/>
      <c r="DYI1" s="209"/>
      <c r="DYJ1" s="209"/>
      <c r="DYK1" s="209"/>
      <c r="DYL1" s="209"/>
      <c r="DYM1" s="209"/>
      <c r="DYN1" s="209"/>
      <c r="DYO1" s="209"/>
      <c r="DYP1" s="209"/>
      <c r="DYQ1" s="209"/>
      <c r="DYR1" s="209"/>
      <c r="DYS1" s="209"/>
      <c r="DYT1" s="209"/>
      <c r="DYU1" s="209"/>
      <c r="DYV1" s="209"/>
      <c r="DYW1" s="209"/>
      <c r="DYX1" s="209"/>
      <c r="DYY1" s="209"/>
      <c r="DYZ1" s="209"/>
      <c r="DZA1" s="209"/>
      <c r="DZB1" s="209"/>
      <c r="DZC1" s="209"/>
      <c r="DZD1" s="209"/>
      <c r="DZE1" s="209"/>
      <c r="DZF1" s="209"/>
      <c r="DZG1" s="209"/>
      <c r="DZH1" s="209"/>
      <c r="DZI1" s="209"/>
      <c r="DZJ1" s="209"/>
      <c r="DZK1" s="209"/>
      <c r="DZL1" s="209"/>
      <c r="DZM1" s="209"/>
      <c r="DZN1" s="209"/>
      <c r="DZO1" s="209"/>
      <c r="DZP1" s="209"/>
      <c r="DZQ1" s="209"/>
      <c r="DZR1" s="209"/>
      <c r="DZS1" s="209"/>
      <c r="DZT1" s="209"/>
      <c r="DZU1" s="209"/>
      <c r="DZV1" s="209"/>
      <c r="DZW1" s="209"/>
      <c r="DZX1" s="209"/>
      <c r="DZY1" s="209"/>
      <c r="DZZ1" s="209"/>
      <c r="EAA1" s="209"/>
      <c r="EAB1" s="209"/>
      <c r="EAC1" s="209"/>
      <c r="EAD1" s="209"/>
      <c r="EAE1" s="209"/>
      <c r="EAF1" s="209"/>
      <c r="EAG1" s="209"/>
      <c r="EAH1" s="209"/>
      <c r="EAI1" s="209"/>
      <c r="EAJ1" s="209"/>
      <c r="EAK1" s="209"/>
      <c r="EAL1" s="209"/>
      <c r="EAM1" s="209"/>
      <c r="EAN1" s="209"/>
      <c r="EAO1" s="209"/>
      <c r="EAP1" s="209"/>
      <c r="EAQ1" s="209"/>
      <c r="EAR1" s="209"/>
      <c r="EAS1" s="209"/>
      <c r="EAT1" s="209"/>
      <c r="EAU1" s="209"/>
      <c r="EAV1" s="209"/>
      <c r="EAW1" s="209"/>
      <c r="EAX1" s="209"/>
      <c r="EAY1" s="209"/>
      <c r="EAZ1" s="209"/>
      <c r="EBA1" s="209"/>
      <c r="EBB1" s="209"/>
      <c r="EBC1" s="209"/>
      <c r="EBD1" s="209"/>
      <c r="EBE1" s="209"/>
      <c r="EBF1" s="209"/>
      <c r="EBG1" s="209"/>
      <c r="EBH1" s="209"/>
      <c r="EBI1" s="209"/>
      <c r="EBJ1" s="209"/>
      <c r="EBK1" s="209"/>
      <c r="EBL1" s="209"/>
      <c r="EBM1" s="209"/>
      <c r="EBN1" s="209"/>
      <c r="EBO1" s="209"/>
      <c r="EBP1" s="209"/>
      <c r="EBQ1" s="209"/>
      <c r="EBR1" s="209"/>
      <c r="EBS1" s="209"/>
      <c r="EBT1" s="209"/>
      <c r="EBU1" s="209"/>
      <c r="EBV1" s="209"/>
      <c r="EBW1" s="209"/>
      <c r="EBX1" s="209"/>
      <c r="EBY1" s="209"/>
      <c r="EBZ1" s="209"/>
      <c r="ECA1" s="209"/>
      <c r="ECB1" s="209"/>
      <c r="ECC1" s="209"/>
      <c r="ECD1" s="209"/>
      <c r="ECE1" s="209"/>
      <c r="ECF1" s="209"/>
      <c r="ECG1" s="209"/>
      <c r="ECH1" s="209"/>
      <c r="ECI1" s="209"/>
      <c r="ECJ1" s="209"/>
      <c r="ECK1" s="209"/>
      <c r="ECL1" s="209"/>
      <c r="ECM1" s="209"/>
      <c r="ECN1" s="209"/>
      <c r="ECO1" s="209"/>
      <c r="ECP1" s="209"/>
      <c r="ECQ1" s="209"/>
      <c r="ECR1" s="209"/>
      <c r="ECS1" s="209"/>
      <c r="ECT1" s="209"/>
      <c r="ECU1" s="209"/>
      <c r="ECV1" s="209"/>
      <c r="ECW1" s="209"/>
      <c r="ECX1" s="209"/>
      <c r="ECY1" s="209"/>
      <c r="ECZ1" s="209"/>
      <c r="EDA1" s="209"/>
      <c r="EDB1" s="209"/>
      <c r="EDC1" s="209"/>
      <c r="EDD1" s="209"/>
      <c r="EDE1" s="209"/>
      <c r="EDF1" s="209"/>
      <c r="EDG1" s="209"/>
      <c r="EDH1" s="209"/>
      <c r="EDI1" s="209"/>
      <c r="EDJ1" s="209"/>
      <c r="EDK1" s="209"/>
      <c r="EDL1" s="209"/>
      <c r="EDM1" s="209"/>
      <c r="EDN1" s="209"/>
      <c r="EDO1" s="209"/>
      <c r="EDP1" s="209"/>
      <c r="EDQ1" s="209"/>
      <c r="EDR1" s="209"/>
      <c r="EDS1" s="209"/>
      <c r="EDT1" s="209"/>
      <c r="EDU1" s="209"/>
      <c r="EDV1" s="209"/>
      <c r="EDW1" s="209"/>
      <c r="EDX1" s="209"/>
      <c r="EDY1" s="209"/>
      <c r="EDZ1" s="209"/>
      <c r="EEA1" s="209"/>
      <c r="EEB1" s="209"/>
      <c r="EEC1" s="209"/>
      <c r="EED1" s="209"/>
      <c r="EEE1" s="209"/>
      <c r="EEF1" s="209"/>
      <c r="EEG1" s="209"/>
      <c r="EEH1" s="209"/>
      <c r="EEI1" s="209"/>
      <c r="EEJ1" s="209"/>
      <c r="EEK1" s="209"/>
      <c r="EEL1" s="209"/>
      <c r="EEM1" s="209"/>
      <c r="EEN1" s="209"/>
      <c r="EEO1" s="209"/>
      <c r="EEP1" s="209"/>
      <c r="EEQ1" s="209"/>
      <c r="EER1" s="209"/>
      <c r="EES1" s="209"/>
      <c r="EET1" s="209"/>
      <c r="EEU1" s="209"/>
      <c r="EEV1" s="209"/>
      <c r="EEW1" s="209"/>
      <c r="EEX1" s="209"/>
      <c r="EEY1" s="209"/>
      <c r="EEZ1" s="209"/>
      <c r="EFA1" s="209"/>
      <c r="EFB1" s="209"/>
      <c r="EFC1" s="209"/>
      <c r="EFD1" s="209"/>
      <c r="EFE1" s="209"/>
      <c r="EFF1" s="209"/>
      <c r="EFG1" s="209"/>
      <c r="EFH1" s="209"/>
      <c r="EFI1" s="209"/>
      <c r="EFJ1" s="209"/>
      <c r="EFK1" s="209"/>
      <c r="EFL1" s="209"/>
      <c r="EFM1" s="209"/>
      <c r="EFN1" s="209"/>
      <c r="EFO1" s="209"/>
      <c r="EFP1" s="209"/>
      <c r="EFQ1" s="209"/>
      <c r="EFR1" s="209"/>
      <c r="EFS1" s="209"/>
      <c r="EFT1" s="209"/>
      <c r="EFU1" s="209"/>
      <c r="EFV1" s="209"/>
      <c r="EFW1" s="209"/>
      <c r="EFX1" s="209"/>
      <c r="EFY1" s="209"/>
      <c r="EFZ1" s="209"/>
      <c r="EGA1" s="209"/>
      <c r="EGB1" s="209"/>
      <c r="EGC1" s="209"/>
      <c r="EGD1" s="209"/>
      <c r="EGE1" s="209"/>
      <c r="EGF1" s="209"/>
      <c r="EGG1" s="209"/>
      <c r="EGH1" s="209"/>
      <c r="EGI1" s="209"/>
      <c r="EGJ1" s="209"/>
      <c r="EGK1" s="209"/>
      <c r="EGL1" s="209"/>
      <c r="EGM1" s="209"/>
      <c r="EGN1" s="209"/>
      <c r="EGO1" s="209"/>
      <c r="EGP1" s="209"/>
      <c r="EGQ1" s="209"/>
      <c r="EGR1" s="209"/>
      <c r="EGS1" s="209"/>
      <c r="EGT1" s="209"/>
      <c r="EGU1" s="209"/>
      <c r="EGV1" s="209"/>
      <c r="EGW1" s="209"/>
      <c r="EGX1" s="209"/>
      <c r="EGY1" s="209"/>
      <c r="EGZ1" s="209"/>
      <c r="EHA1" s="209"/>
      <c r="EHB1" s="209"/>
      <c r="EHC1" s="209"/>
      <c r="EHD1" s="209"/>
      <c r="EHE1" s="209"/>
      <c r="EHF1" s="209"/>
      <c r="EHG1" s="209"/>
      <c r="EHH1" s="209"/>
      <c r="EHI1" s="209"/>
      <c r="EHJ1" s="209"/>
      <c r="EHK1" s="209"/>
      <c r="EHL1" s="209"/>
      <c r="EHM1" s="209"/>
      <c r="EHN1" s="209"/>
      <c r="EHO1" s="209"/>
      <c r="EHP1" s="209"/>
      <c r="EHQ1" s="209"/>
      <c r="EHR1" s="209"/>
      <c r="EHS1" s="209"/>
      <c r="EHT1" s="209"/>
      <c r="EHU1" s="209"/>
      <c r="EHV1" s="209"/>
      <c r="EHW1" s="209"/>
      <c r="EHX1" s="209"/>
      <c r="EHY1" s="209"/>
      <c r="EHZ1" s="209"/>
      <c r="EIA1" s="209"/>
      <c r="EIB1" s="209"/>
      <c r="EIC1" s="209"/>
      <c r="EID1" s="209"/>
      <c r="EIE1" s="209"/>
      <c r="EIF1" s="209"/>
      <c r="EIG1" s="209"/>
      <c r="EIH1" s="209"/>
      <c r="EII1" s="209"/>
      <c r="EIJ1" s="209"/>
      <c r="EIK1" s="209"/>
      <c r="EIL1" s="209"/>
      <c r="EIM1" s="209"/>
      <c r="EIN1" s="209"/>
      <c r="EIO1" s="209"/>
      <c r="EIP1" s="209"/>
      <c r="EIQ1" s="209"/>
      <c r="EIR1" s="209"/>
      <c r="EIS1" s="209"/>
      <c r="EIT1" s="209"/>
      <c r="EIU1" s="209"/>
      <c r="EIV1" s="209"/>
      <c r="EIW1" s="209"/>
      <c r="EIX1" s="209"/>
      <c r="EIY1" s="209"/>
      <c r="EIZ1" s="209"/>
      <c r="EJA1" s="209"/>
      <c r="EJB1" s="209"/>
      <c r="EJC1" s="209"/>
      <c r="EJD1" s="209"/>
      <c r="EJE1" s="209"/>
      <c r="EJF1" s="209"/>
      <c r="EJG1" s="209"/>
      <c r="EJH1" s="209"/>
      <c r="EJI1" s="209"/>
      <c r="EJJ1" s="209"/>
      <c r="EJK1" s="209"/>
      <c r="EJL1" s="209"/>
      <c r="EJM1" s="209"/>
      <c r="EJN1" s="209"/>
      <c r="EJO1" s="209"/>
      <c r="EJP1" s="209"/>
      <c r="EJQ1" s="209"/>
      <c r="EJR1" s="209"/>
      <c r="EJS1" s="209"/>
      <c r="EJT1" s="209"/>
      <c r="EJU1" s="209"/>
      <c r="EJV1" s="209"/>
      <c r="EJW1" s="209"/>
      <c r="EJX1" s="209"/>
      <c r="EJY1" s="209"/>
      <c r="EJZ1" s="209"/>
      <c r="EKA1" s="209"/>
      <c r="EKB1" s="209"/>
      <c r="EKC1" s="209"/>
      <c r="EKD1" s="209"/>
      <c r="EKE1" s="209"/>
      <c r="EKF1" s="209"/>
      <c r="EKG1" s="209"/>
      <c r="EKH1" s="209"/>
      <c r="EKI1" s="209"/>
      <c r="EKJ1" s="209"/>
      <c r="EKK1" s="209"/>
      <c r="EKL1" s="209"/>
      <c r="EKM1" s="209"/>
      <c r="EKN1" s="209"/>
      <c r="EKO1" s="209"/>
      <c r="EKP1" s="209"/>
      <c r="EKQ1" s="209"/>
      <c r="EKR1" s="209"/>
      <c r="EKS1" s="209"/>
      <c r="EKT1" s="209"/>
      <c r="EKU1" s="209"/>
      <c r="EKV1" s="209"/>
      <c r="EKW1" s="209"/>
      <c r="EKX1" s="209"/>
      <c r="EKY1" s="209"/>
      <c r="EKZ1" s="209"/>
      <c r="ELA1" s="209"/>
      <c r="ELB1" s="209"/>
      <c r="ELC1" s="209"/>
      <c r="ELD1" s="209"/>
      <c r="ELE1" s="209"/>
      <c r="ELF1" s="209"/>
      <c r="ELG1" s="209"/>
      <c r="ELH1" s="209"/>
      <c r="ELI1" s="209"/>
      <c r="ELJ1" s="209"/>
      <c r="ELK1" s="209"/>
      <c r="ELL1" s="209"/>
      <c r="ELM1" s="209"/>
      <c r="ELN1" s="209"/>
      <c r="ELO1" s="209"/>
      <c r="ELP1" s="209"/>
      <c r="ELQ1" s="209"/>
      <c r="ELR1" s="209"/>
      <c r="ELS1" s="209"/>
      <c r="ELT1" s="209"/>
      <c r="ELU1" s="209"/>
      <c r="ELV1" s="209"/>
      <c r="ELW1" s="209"/>
      <c r="ELX1" s="209"/>
      <c r="ELY1" s="209"/>
      <c r="ELZ1" s="209"/>
      <c r="EMA1" s="209"/>
      <c r="EMB1" s="209"/>
      <c r="EMC1" s="209"/>
      <c r="EMD1" s="209"/>
      <c r="EME1" s="209"/>
      <c r="EMF1" s="209"/>
      <c r="EMG1" s="209"/>
      <c r="EMH1" s="209"/>
      <c r="EMI1" s="209"/>
      <c r="EMJ1" s="209"/>
      <c r="EMK1" s="209"/>
      <c r="EML1" s="209"/>
      <c r="EMM1" s="209"/>
      <c r="EMN1" s="209"/>
      <c r="EMO1" s="209"/>
      <c r="EMP1" s="209"/>
      <c r="EMQ1" s="209"/>
      <c r="EMR1" s="209"/>
      <c r="EMS1" s="209"/>
      <c r="EMT1" s="209"/>
      <c r="EMU1" s="209"/>
      <c r="EMV1" s="209"/>
      <c r="EMW1" s="209"/>
      <c r="EMX1" s="209"/>
      <c r="EMY1" s="209"/>
      <c r="EMZ1" s="209"/>
      <c r="ENA1" s="209"/>
      <c r="ENB1" s="209"/>
      <c r="ENC1" s="209"/>
      <c r="END1" s="209"/>
      <c r="ENE1" s="209"/>
      <c r="ENF1" s="209"/>
      <c r="ENG1" s="209"/>
      <c r="ENH1" s="209"/>
      <c r="ENI1" s="209"/>
      <c r="ENJ1" s="209"/>
      <c r="ENK1" s="209"/>
      <c r="ENL1" s="209"/>
      <c r="ENM1" s="209"/>
      <c r="ENN1" s="209"/>
      <c r="ENO1" s="209"/>
      <c r="ENP1" s="209"/>
      <c r="ENQ1" s="209"/>
      <c r="ENR1" s="209"/>
      <c r="ENS1" s="209"/>
      <c r="ENT1" s="209"/>
      <c r="ENU1" s="209"/>
      <c r="ENV1" s="209"/>
      <c r="ENW1" s="209"/>
      <c r="ENX1" s="209"/>
      <c r="ENY1" s="209"/>
      <c r="ENZ1" s="209"/>
      <c r="EOA1" s="209"/>
      <c r="EOB1" s="209"/>
      <c r="EOC1" s="209"/>
      <c r="EOD1" s="209"/>
      <c r="EOE1" s="209"/>
      <c r="EOF1" s="209"/>
      <c r="EOG1" s="209"/>
      <c r="EOH1" s="209"/>
      <c r="EOI1" s="209"/>
      <c r="EOJ1" s="209"/>
      <c r="EOK1" s="209"/>
      <c r="EOL1" s="209"/>
      <c r="EOM1" s="209"/>
      <c r="EON1" s="209"/>
      <c r="EOO1" s="209"/>
      <c r="EOP1" s="209"/>
      <c r="EOQ1" s="209"/>
      <c r="EOR1" s="209"/>
      <c r="EOS1" s="209"/>
      <c r="EOT1" s="209"/>
      <c r="EOU1" s="209"/>
      <c r="EOV1" s="209"/>
      <c r="EOW1" s="209"/>
      <c r="EOX1" s="209"/>
      <c r="EOY1" s="209"/>
      <c r="EOZ1" s="209"/>
      <c r="EPA1" s="209"/>
      <c r="EPB1" s="209"/>
      <c r="EPC1" s="209"/>
      <c r="EPD1" s="209"/>
      <c r="EPE1" s="209"/>
      <c r="EPF1" s="209"/>
      <c r="EPG1" s="209"/>
      <c r="EPH1" s="209"/>
      <c r="EPI1" s="209"/>
      <c r="EPJ1" s="209"/>
      <c r="EPK1" s="209"/>
      <c r="EPL1" s="209"/>
      <c r="EPM1" s="209"/>
      <c r="EPN1" s="209"/>
      <c r="EPO1" s="209"/>
      <c r="EPP1" s="209"/>
      <c r="EPQ1" s="209"/>
      <c r="EPR1" s="209"/>
      <c r="EPS1" s="209"/>
      <c r="EPT1" s="209"/>
      <c r="EPU1" s="209"/>
      <c r="EPV1" s="209"/>
      <c r="EPW1" s="209"/>
      <c r="EPX1" s="209"/>
      <c r="EPY1" s="209"/>
      <c r="EPZ1" s="209"/>
      <c r="EQA1" s="209"/>
      <c r="EQB1" s="209"/>
      <c r="EQC1" s="209"/>
      <c r="EQD1" s="209"/>
      <c r="EQE1" s="209"/>
      <c r="EQF1" s="209"/>
      <c r="EQG1" s="209"/>
      <c r="EQH1" s="209"/>
      <c r="EQI1" s="209"/>
      <c r="EQJ1" s="209"/>
      <c r="EQK1" s="209"/>
      <c r="EQL1" s="209"/>
      <c r="EQM1" s="209"/>
      <c r="EQN1" s="209"/>
      <c r="EQO1" s="209"/>
      <c r="EQP1" s="209"/>
      <c r="EQQ1" s="209"/>
      <c r="EQR1" s="209"/>
      <c r="EQS1" s="209"/>
      <c r="EQT1" s="209"/>
      <c r="EQU1" s="209"/>
      <c r="EQV1" s="209"/>
      <c r="EQW1" s="209"/>
      <c r="EQX1" s="209"/>
      <c r="EQY1" s="209"/>
      <c r="EQZ1" s="209"/>
      <c r="ERA1" s="209"/>
      <c r="ERB1" s="209"/>
      <c r="ERC1" s="209"/>
      <c r="ERD1" s="209"/>
      <c r="ERE1" s="209"/>
      <c r="ERF1" s="209"/>
      <c r="ERG1" s="209"/>
      <c r="ERH1" s="209"/>
      <c r="ERI1" s="209"/>
      <c r="ERJ1" s="209"/>
      <c r="ERK1" s="209"/>
      <c r="ERL1" s="209"/>
      <c r="ERM1" s="209"/>
      <c r="ERN1" s="209"/>
      <c r="ERO1" s="209"/>
      <c r="ERP1" s="209"/>
      <c r="ERQ1" s="209"/>
      <c r="ERR1" s="209"/>
      <c r="ERS1" s="209"/>
      <c r="ERT1" s="209"/>
      <c r="ERU1" s="209"/>
      <c r="ERV1" s="209"/>
      <c r="ERW1" s="209"/>
      <c r="ERX1" s="209"/>
      <c r="ERY1" s="209"/>
      <c r="ERZ1" s="209"/>
      <c r="ESA1" s="209"/>
      <c r="ESB1" s="209"/>
      <c r="ESC1" s="209"/>
      <c r="ESD1" s="209"/>
      <c r="ESE1" s="209"/>
      <c r="ESF1" s="209"/>
      <c r="ESG1" s="209"/>
      <c r="ESH1" s="209"/>
      <c r="ESI1" s="209"/>
      <c r="ESJ1" s="209"/>
      <c r="ESK1" s="209"/>
      <c r="ESL1" s="209"/>
      <c r="ESM1" s="209"/>
      <c r="ESN1" s="209"/>
      <c r="ESO1" s="209"/>
      <c r="ESP1" s="209"/>
      <c r="ESQ1" s="209"/>
      <c r="ESR1" s="209"/>
      <c r="ESS1" s="209"/>
      <c r="EST1" s="209"/>
      <c r="ESU1" s="209"/>
      <c r="ESV1" s="209"/>
      <c r="ESW1" s="209"/>
      <c r="ESX1" s="209"/>
      <c r="ESY1" s="209"/>
      <c r="ESZ1" s="209"/>
      <c r="ETA1" s="209"/>
      <c r="ETB1" s="209"/>
      <c r="ETC1" s="209"/>
      <c r="ETD1" s="209"/>
      <c r="ETE1" s="209"/>
      <c r="ETF1" s="209"/>
      <c r="ETG1" s="209"/>
      <c r="ETH1" s="209"/>
      <c r="ETI1" s="209"/>
      <c r="ETJ1" s="209"/>
      <c r="ETK1" s="209"/>
      <c r="ETL1" s="209"/>
      <c r="ETM1" s="209"/>
      <c r="ETN1" s="209"/>
      <c r="ETO1" s="209"/>
      <c r="ETP1" s="209"/>
      <c r="ETQ1" s="209"/>
      <c r="ETR1" s="209"/>
      <c r="ETS1" s="209"/>
      <c r="ETT1" s="209"/>
      <c r="ETU1" s="209"/>
      <c r="ETV1" s="209"/>
      <c r="ETW1" s="209"/>
      <c r="ETX1" s="209"/>
      <c r="ETY1" s="209"/>
      <c r="ETZ1" s="209"/>
      <c r="EUA1" s="209"/>
      <c r="EUB1" s="209"/>
      <c r="EUC1" s="209"/>
      <c r="EUD1" s="209"/>
      <c r="EUE1" s="209"/>
      <c r="EUF1" s="209"/>
      <c r="EUG1" s="209"/>
      <c r="EUH1" s="209"/>
      <c r="EUI1" s="209"/>
      <c r="EUJ1" s="209"/>
      <c r="EUK1" s="209"/>
      <c r="EUL1" s="209"/>
      <c r="EUM1" s="209"/>
      <c r="EUN1" s="209"/>
      <c r="EUO1" s="209"/>
      <c r="EUP1" s="209"/>
      <c r="EUQ1" s="209"/>
      <c r="EUR1" s="209"/>
      <c r="EUS1" s="209"/>
      <c r="EUT1" s="209"/>
      <c r="EUU1" s="209"/>
      <c r="EUV1" s="209"/>
      <c r="EUW1" s="209"/>
      <c r="EUX1" s="209"/>
      <c r="EUY1" s="209"/>
      <c r="EUZ1" s="209"/>
      <c r="EVA1" s="209"/>
      <c r="EVB1" s="209"/>
      <c r="EVC1" s="209"/>
      <c r="EVD1" s="209"/>
      <c r="EVE1" s="209"/>
      <c r="EVF1" s="209"/>
      <c r="EVG1" s="209"/>
      <c r="EVH1" s="209"/>
      <c r="EVI1" s="209"/>
      <c r="EVJ1" s="209"/>
      <c r="EVK1" s="209"/>
      <c r="EVL1" s="209"/>
      <c r="EVM1" s="209"/>
      <c r="EVN1" s="209"/>
      <c r="EVO1" s="209"/>
      <c r="EVP1" s="209"/>
      <c r="EVQ1" s="209"/>
      <c r="EVR1" s="209"/>
      <c r="EVS1" s="209"/>
      <c r="EVT1" s="209"/>
      <c r="EVU1" s="209"/>
      <c r="EVV1" s="209"/>
      <c r="EVW1" s="209"/>
      <c r="EVX1" s="209"/>
      <c r="EVY1" s="209"/>
      <c r="EVZ1" s="209"/>
      <c r="EWA1" s="209"/>
      <c r="EWB1" s="209"/>
      <c r="EWC1" s="209"/>
      <c r="EWD1" s="209"/>
      <c r="EWE1" s="209"/>
      <c r="EWF1" s="209"/>
      <c r="EWG1" s="209"/>
      <c r="EWH1" s="209"/>
      <c r="EWI1" s="209"/>
      <c r="EWJ1" s="209"/>
      <c r="EWK1" s="209"/>
      <c r="EWL1" s="209"/>
      <c r="EWM1" s="209"/>
      <c r="EWN1" s="209"/>
      <c r="EWO1" s="209"/>
      <c r="EWP1" s="209"/>
      <c r="EWQ1" s="209"/>
      <c r="EWR1" s="209"/>
      <c r="EWS1" s="209"/>
      <c r="EWT1" s="209"/>
      <c r="EWU1" s="209"/>
      <c r="EWV1" s="209"/>
      <c r="EWW1" s="209"/>
      <c r="EWX1" s="209"/>
      <c r="EWY1" s="209"/>
      <c r="EWZ1" s="209"/>
      <c r="EXA1" s="209"/>
      <c r="EXB1" s="209"/>
      <c r="EXC1" s="209"/>
      <c r="EXD1" s="209"/>
      <c r="EXE1" s="209"/>
      <c r="EXF1" s="209"/>
      <c r="EXG1" s="209"/>
      <c r="EXH1" s="209"/>
      <c r="EXI1" s="209"/>
      <c r="EXJ1" s="209"/>
      <c r="EXK1" s="209"/>
      <c r="EXL1" s="209"/>
      <c r="EXM1" s="209"/>
      <c r="EXN1" s="209"/>
      <c r="EXO1" s="209"/>
      <c r="EXP1" s="209"/>
      <c r="EXQ1" s="209"/>
      <c r="EXR1" s="209"/>
      <c r="EXS1" s="209"/>
      <c r="EXT1" s="209"/>
      <c r="EXU1" s="209"/>
      <c r="EXV1" s="209"/>
      <c r="EXW1" s="209"/>
      <c r="EXX1" s="209"/>
      <c r="EXY1" s="209"/>
      <c r="EXZ1" s="209"/>
      <c r="EYA1" s="209"/>
      <c r="EYB1" s="209"/>
      <c r="EYC1" s="209"/>
      <c r="EYD1" s="209"/>
      <c r="EYE1" s="209"/>
      <c r="EYF1" s="209"/>
      <c r="EYG1" s="209"/>
      <c r="EYH1" s="209"/>
      <c r="EYI1" s="209"/>
      <c r="EYJ1" s="209"/>
      <c r="EYK1" s="209"/>
      <c r="EYL1" s="209"/>
      <c r="EYM1" s="209"/>
      <c r="EYN1" s="209"/>
      <c r="EYO1" s="209"/>
      <c r="EYP1" s="209"/>
      <c r="EYQ1" s="209"/>
      <c r="EYR1" s="209"/>
      <c r="EYS1" s="209"/>
      <c r="EYT1" s="209"/>
      <c r="EYU1" s="209"/>
      <c r="EYV1" s="209"/>
      <c r="EYW1" s="209"/>
      <c r="EYX1" s="209"/>
      <c r="EYY1" s="209"/>
      <c r="EYZ1" s="209"/>
      <c r="EZA1" s="209"/>
      <c r="EZB1" s="209"/>
      <c r="EZC1" s="209"/>
      <c r="EZD1" s="209"/>
      <c r="EZE1" s="209"/>
      <c r="EZF1" s="209"/>
      <c r="EZG1" s="209"/>
      <c r="EZH1" s="209"/>
      <c r="EZI1" s="209"/>
      <c r="EZJ1" s="209"/>
      <c r="EZK1" s="209"/>
      <c r="EZL1" s="209"/>
      <c r="EZM1" s="209"/>
      <c r="EZN1" s="209"/>
      <c r="EZO1" s="209"/>
      <c r="EZP1" s="209"/>
      <c r="EZQ1" s="209"/>
      <c r="EZR1" s="209"/>
      <c r="EZS1" s="209"/>
      <c r="EZT1" s="209"/>
      <c r="EZU1" s="209"/>
      <c r="EZV1" s="209"/>
      <c r="EZW1" s="209"/>
      <c r="EZX1" s="209"/>
      <c r="EZY1" s="209"/>
      <c r="EZZ1" s="209"/>
      <c r="FAA1" s="209"/>
      <c r="FAB1" s="209"/>
      <c r="FAC1" s="209"/>
      <c r="FAD1" s="209"/>
      <c r="FAE1" s="209"/>
      <c r="FAF1" s="209"/>
      <c r="FAG1" s="209"/>
      <c r="FAH1" s="209"/>
      <c r="FAI1" s="209"/>
      <c r="FAJ1" s="209"/>
      <c r="FAK1" s="209"/>
      <c r="FAL1" s="209"/>
      <c r="FAM1" s="209"/>
      <c r="FAN1" s="209"/>
      <c r="FAO1" s="209"/>
      <c r="FAP1" s="209"/>
      <c r="FAQ1" s="209"/>
      <c r="FAR1" s="209"/>
      <c r="FAS1" s="209"/>
      <c r="FAT1" s="209"/>
      <c r="FAU1" s="209"/>
      <c r="FAV1" s="209"/>
      <c r="FAW1" s="209"/>
      <c r="FAX1" s="209"/>
      <c r="FAY1" s="209"/>
      <c r="FAZ1" s="209"/>
      <c r="FBA1" s="209"/>
      <c r="FBB1" s="209"/>
      <c r="FBC1" s="209"/>
      <c r="FBD1" s="209"/>
      <c r="FBE1" s="209"/>
      <c r="FBF1" s="209"/>
      <c r="FBG1" s="209"/>
      <c r="FBH1" s="209"/>
      <c r="FBI1" s="209"/>
      <c r="FBJ1" s="209"/>
      <c r="FBK1" s="209"/>
      <c r="FBL1" s="209"/>
      <c r="FBM1" s="209"/>
      <c r="FBN1" s="209"/>
      <c r="FBO1" s="209"/>
      <c r="FBP1" s="209"/>
      <c r="FBQ1" s="209"/>
      <c r="FBR1" s="209"/>
      <c r="FBS1" s="209"/>
      <c r="FBT1" s="209"/>
      <c r="FBU1" s="209"/>
      <c r="FBV1" s="209"/>
      <c r="FBW1" s="209"/>
      <c r="FBX1" s="209"/>
      <c r="FBY1" s="209"/>
      <c r="FBZ1" s="209"/>
      <c r="FCA1" s="209"/>
      <c r="FCB1" s="209"/>
      <c r="FCC1" s="209"/>
      <c r="FCD1" s="209"/>
      <c r="FCE1" s="209"/>
      <c r="FCF1" s="209"/>
      <c r="FCG1" s="209"/>
      <c r="FCH1" s="209"/>
      <c r="FCI1" s="209"/>
      <c r="FCJ1" s="209"/>
      <c r="FCK1" s="209"/>
      <c r="FCL1" s="209"/>
      <c r="FCM1" s="209"/>
      <c r="FCN1" s="209"/>
      <c r="FCO1" s="209"/>
      <c r="FCP1" s="209"/>
      <c r="FCQ1" s="209"/>
      <c r="FCR1" s="209"/>
      <c r="FCS1" s="209"/>
      <c r="FCT1" s="209"/>
      <c r="FCU1" s="209"/>
      <c r="FCV1" s="209"/>
      <c r="FCW1" s="209"/>
      <c r="FCX1" s="209"/>
      <c r="FCY1" s="209"/>
      <c r="FCZ1" s="209"/>
      <c r="FDA1" s="209"/>
      <c r="FDB1" s="209"/>
      <c r="FDC1" s="209"/>
      <c r="FDD1" s="209"/>
      <c r="FDE1" s="209"/>
      <c r="FDF1" s="209"/>
      <c r="FDG1" s="209"/>
      <c r="FDH1" s="209"/>
      <c r="FDI1" s="209"/>
      <c r="FDJ1" s="209"/>
      <c r="FDK1" s="209"/>
      <c r="FDL1" s="209"/>
      <c r="FDM1" s="209"/>
      <c r="FDN1" s="209"/>
      <c r="FDO1" s="209"/>
      <c r="FDP1" s="209"/>
      <c r="FDQ1" s="209"/>
      <c r="FDR1" s="209"/>
      <c r="FDS1" s="209"/>
      <c r="FDT1" s="209"/>
      <c r="FDU1" s="209"/>
      <c r="FDV1" s="209"/>
      <c r="FDW1" s="209"/>
      <c r="FDX1" s="209"/>
      <c r="FDY1" s="209"/>
      <c r="FDZ1" s="209"/>
      <c r="FEA1" s="209"/>
      <c r="FEB1" s="209"/>
      <c r="FEC1" s="209"/>
      <c r="FED1" s="209"/>
      <c r="FEE1" s="209"/>
      <c r="FEF1" s="209"/>
      <c r="FEG1" s="209"/>
      <c r="FEH1" s="209"/>
      <c r="FEI1" s="209"/>
      <c r="FEJ1" s="209"/>
      <c r="FEK1" s="209"/>
      <c r="FEL1" s="209"/>
      <c r="FEM1" s="209"/>
      <c r="FEN1" s="209"/>
      <c r="FEO1" s="209"/>
      <c r="FEP1" s="209"/>
      <c r="FEQ1" s="209"/>
      <c r="FER1" s="209"/>
      <c r="FES1" s="209"/>
      <c r="FET1" s="209"/>
      <c r="FEU1" s="209"/>
      <c r="FEV1" s="209"/>
      <c r="FEW1" s="209"/>
      <c r="FEX1" s="209"/>
      <c r="FEY1" s="209"/>
      <c r="FEZ1" s="209"/>
      <c r="FFA1" s="209"/>
      <c r="FFB1" s="209"/>
      <c r="FFC1" s="209"/>
      <c r="FFD1" s="209"/>
      <c r="FFE1" s="209"/>
      <c r="FFF1" s="209"/>
      <c r="FFG1" s="209"/>
      <c r="FFH1" s="209"/>
      <c r="FFI1" s="209"/>
      <c r="FFJ1" s="209"/>
      <c r="FFK1" s="209"/>
      <c r="FFL1" s="209"/>
      <c r="FFM1" s="209"/>
      <c r="FFN1" s="209"/>
      <c r="FFO1" s="209"/>
      <c r="FFP1" s="209"/>
      <c r="FFQ1" s="209"/>
      <c r="FFR1" s="209"/>
      <c r="FFS1" s="209"/>
      <c r="FFT1" s="209"/>
      <c r="FFU1" s="209"/>
      <c r="FFV1" s="209"/>
      <c r="FFW1" s="209"/>
      <c r="FFX1" s="209"/>
      <c r="FFY1" s="209"/>
      <c r="FFZ1" s="209"/>
      <c r="FGA1" s="209"/>
      <c r="FGB1" s="209"/>
      <c r="FGC1" s="209"/>
      <c r="FGD1" s="209"/>
      <c r="FGE1" s="209"/>
      <c r="FGF1" s="209"/>
      <c r="FGG1" s="209"/>
      <c r="FGH1" s="209"/>
      <c r="FGI1" s="209"/>
      <c r="FGJ1" s="209"/>
      <c r="FGK1" s="209"/>
      <c r="FGL1" s="209"/>
      <c r="FGM1" s="209"/>
      <c r="FGN1" s="209"/>
      <c r="FGO1" s="209"/>
      <c r="FGP1" s="209"/>
      <c r="FGQ1" s="209"/>
      <c r="FGR1" s="209"/>
      <c r="FGS1" s="209"/>
      <c r="FGT1" s="209"/>
      <c r="FGU1" s="209"/>
      <c r="FGV1" s="209"/>
      <c r="FGW1" s="209"/>
      <c r="FGX1" s="209"/>
      <c r="FGY1" s="209"/>
      <c r="FGZ1" s="209"/>
      <c r="FHA1" s="209"/>
      <c r="FHB1" s="209"/>
      <c r="FHC1" s="209"/>
      <c r="FHD1" s="209"/>
      <c r="FHE1" s="209"/>
      <c r="FHF1" s="209"/>
      <c r="FHG1" s="209"/>
      <c r="FHH1" s="209"/>
      <c r="FHI1" s="209"/>
      <c r="FHJ1" s="209"/>
      <c r="FHK1" s="209"/>
      <c r="FHL1" s="209"/>
      <c r="FHM1" s="209"/>
      <c r="FHN1" s="209"/>
      <c r="FHO1" s="209"/>
      <c r="FHP1" s="209"/>
      <c r="FHQ1" s="209"/>
      <c r="FHR1" s="209"/>
      <c r="FHS1" s="209"/>
      <c r="FHT1" s="209"/>
      <c r="FHU1" s="209"/>
      <c r="FHV1" s="209"/>
      <c r="FHW1" s="209"/>
      <c r="FHX1" s="209"/>
      <c r="FHY1" s="209"/>
      <c r="FHZ1" s="209"/>
      <c r="FIA1" s="209"/>
      <c r="FIB1" s="209"/>
      <c r="FIC1" s="209"/>
      <c r="FID1" s="209"/>
      <c r="FIE1" s="209"/>
      <c r="FIF1" s="209"/>
      <c r="FIG1" s="209"/>
      <c r="FIH1" s="209"/>
      <c r="FII1" s="209"/>
      <c r="FIJ1" s="209"/>
      <c r="FIK1" s="209"/>
      <c r="FIL1" s="209"/>
      <c r="FIM1" s="209"/>
      <c r="FIN1" s="209"/>
      <c r="FIO1" s="209"/>
      <c r="FIP1" s="209"/>
      <c r="FIQ1" s="209"/>
      <c r="FIR1" s="209"/>
      <c r="FIS1" s="209"/>
      <c r="FIT1" s="209"/>
      <c r="FIU1" s="209"/>
      <c r="FIV1" s="209"/>
      <c r="FIW1" s="209"/>
      <c r="FIX1" s="209"/>
      <c r="FIY1" s="209"/>
      <c r="FIZ1" s="209"/>
      <c r="FJA1" s="209"/>
      <c r="FJB1" s="209"/>
      <c r="FJC1" s="209"/>
      <c r="FJD1" s="209"/>
      <c r="FJE1" s="209"/>
      <c r="FJF1" s="209"/>
      <c r="FJG1" s="209"/>
      <c r="FJH1" s="209"/>
      <c r="FJI1" s="209"/>
      <c r="FJJ1" s="209"/>
      <c r="FJK1" s="209"/>
      <c r="FJL1" s="209"/>
      <c r="FJM1" s="209"/>
      <c r="FJN1" s="209"/>
      <c r="FJO1" s="209"/>
      <c r="FJP1" s="209"/>
      <c r="FJQ1" s="209"/>
      <c r="FJR1" s="209"/>
      <c r="FJS1" s="209"/>
      <c r="FJT1" s="209"/>
      <c r="FJU1" s="209"/>
      <c r="FJV1" s="209"/>
      <c r="FJW1" s="209"/>
      <c r="FJX1" s="209"/>
      <c r="FJY1" s="209"/>
      <c r="FJZ1" s="209"/>
      <c r="FKA1" s="209"/>
      <c r="FKB1" s="209"/>
      <c r="FKC1" s="209"/>
      <c r="FKD1" s="209"/>
      <c r="FKE1" s="209"/>
      <c r="FKF1" s="209"/>
      <c r="FKG1" s="209"/>
      <c r="FKH1" s="209"/>
      <c r="FKI1" s="209"/>
      <c r="FKJ1" s="209"/>
      <c r="FKK1" s="209"/>
      <c r="FKL1" s="209"/>
      <c r="FKM1" s="209"/>
      <c r="FKN1" s="209"/>
      <c r="FKO1" s="209"/>
      <c r="FKP1" s="209"/>
      <c r="FKQ1" s="209"/>
      <c r="FKR1" s="209"/>
      <c r="FKS1" s="209"/>
      <c r="FKT1" s="209"/>
      <c r="FKU1" s="209"/>
      <c r="FKV1" s="209"/>
      <c r="FKW1" s="209"/>
      <c r="FKX1" s="209"/>
      <c r="FKY1" s="209"/>
      <c r="FKZ1" s="209"/>
      <c r="FLA1" s="209"/>
      <c r="FLB1" s="209"/>
      <c r="FLC1" s="209"/>
      <c r="FLD1" s="209"/>
      <c r="FLE1" s="209"/>
      <c r="FLF1" s="209"/>
      <c r="FLG1" s="209"/>
      <c r="FLH1" s="209"/>
      <c r="FLI1" s="209"/>
      <c r="FLJ1" s="209"/>
      <c r="FLK1" s="209"/>
      <c r="FLL1" s="209"/>
      <c r="FLM1" s="209"/>
      <c r="FLN1" s="209"/>
      <c r="FLO1" s="209"/>
      <c r="FLP1" s="209"/>
      <c r="FLQ1" s="209"/>
      <c r="FLR1" s="209"/>
      <c r="FLS1" s="209"/>
      <c r="FLT1" s="209"/>
      <c r="FLU1" s="209"/>
      <c r="FLV1" s="209"/>
      <c r="FLW1" s="209"/>
      <c r="FLX1" s="209"/>
      <c r="FLY1" s="209"/>
      <c r="FLZ1" s="209"/>
      <c r="FMA1" s="209"/>
      <c r="FMB1" s="209"/>
      <c r="FMC1" s="209"/>
      <c r="FMD1" s="209"/>
      <c r="FME1" s="209"/>
      <c r="FMF1" s="209"/>
      <c r="FMG1" s="209"/>
      <c r="FMH1" s="209"/>
      <c r="FMI1" s="209"/>
      <c r="FMJ1" s="209"/>
      <c r="FMK1" s="209"/>
      <c r="FML1" s="209"/>
      <c r="FMM1" s="209"/>
      <c r="FMN1" s="209"/>
      <c r="FMO1" s="209"/>
      <c r="FMP1" s="209"/>
      <c r="FMQ1" s="209"/>
      <c r="FMR1" s="209"/>
      <c r="FMS1" s="209"/>
      <c r="FMT1" s="209"/>
      <c r="FMU1" s="209"/>
      <c r="FMV1" s="209"/>
      <c r="FMW1" s="209"/>
      <c r="FMX1" s="209"/>
      <c r="FMY1" s="209"/>
      <c r="FMZ1" s="209"/>
      <c r="FNA1" s="209"/>
      <c r="FNB1" s="209"/>
      <c r="FNC1" s="209"/>
      <c r="FND1" s="209"/>
      <c r="FNE1" s="209"/>
      <c r="FNF1" s="209"/>
      <c r="FNG1" s="209"/>
      <c r="FNH1" s="209"/>
      <c r="FNI1" s="209"/>
      <c r="FNJ1" s="209"/>
      <c r="FNK1" s="209"/>
      <c r="FNL1" s="209"/>
      <c r="FNM1" s="209"/>
      <c r="FNN1" s="209"/>
      <c r="FNO1" s="209"/>
      <c r="FNP1" s="209"/>
      <c r="FNQ1" s="209"/>
      <c r="FNR1" s="209"/>
      <c r="FNS1" s="209"/>
      <c r="FNT1" s="209"/>
      <c r="FNU1" s="209"/>
      <c r="FNV1" s="209"/>
      <c r="FNW1" s="209"/>
      <c r="FNX1" s="209"/>
      <c r="FNY1" s="209"/>
      <c r="FNZ1" s="209"/>
      <c r="FOA1" s="209"/>
      <c r="FOB1" s="209"/>
      <c r="FOC1" s="209"/>
      <c r="FOD1" s="209"/>
      <c r="FOE1" s="209"/>
      <c r="FOF1" s="209"/>
      <c r="FOG1" s="209"/>
      <c r="FOH1" s="209"/>
      <c r="FOI1" s="209"/>
      <c r="FOJ1" s="209"/>
      <c r="FOK1" s="209"/>
      <c r="FOL1" s="209"/>
      <c r="FOM1" s="209"/>
      <c r="FON1" s="209"/>
      <c r="FOO1" s="209"/>
      <c r="FOP1" s="209"/>
      <c r="FOQ1" s="209"/>
      <c r="FOR1" s="209"/>
      <c r="FOS1" s="209"/>
      <c r="FOT1" s="209"/>
      <c r="FOU1" s="209"/>
      <c r="FOV1" s="209"/>
      <c r="FOW1" s="209"/>
      <c r="FOX1" s="209"/>
      <c r="FOY1" s="209"/>
      <c r="FOZ1" s="209"/>
      <c r="FPA1" s="209"/>
      <c r="FPB1" s="209"/>
      <c r="FPC1" s="209"/>
      <c r="FPD1" s="209"/>
      <c r="FPE1" s="209"/>
      <c r="FPF1" s="209"/>
      <c r="FPG1" s="209"/>
      <c r="FPH1" s="209"/>
      <c r="FPI1" s="209"/>
      <c r="FPJ1" s="209"/>
      <c r="FPK1" s="209"/>
      <c r="FPL1" s="209"/>
      <c r="FPM1" s="209"/>
      <c r="FPN1" s="209"/>
      <c r="FPO1" s="209"/>
      <c r="FPP1" s="209"/>
      <c r="FPQ1" s="209"/>
      <c r="FPR1" s="209"/>
      <c r="FPS1" s="209"/>
      <c r="FPT1" s="209"/>
      <c r="FPU1" s="209"/>
      <c r="FPV1" s="209"/>
      <c r="FPW1" s="209"/>
      <c r="FPX1" s="209"/>
      <c r="FPY1" s="209"/>
      <c r="FPZ1" s="209"/>
      <c r="FQA1" s="209"/>
      <c r="FQB1" s="209"/>
      <c r="FQC1" s="209"/>
      <c r="FQD1" s="209"/>
      <c r="FQE1" s="209"/>
      <c r="FQF1" s="209"/>
      <c r="FQG1" s="209"/>
      <c r="FQH1" s="209"/>
      <c r="FQI1" s="209"/>
      <c r="FQJ1" s="209"/>
      <c r="FQK1" s="209"/>
      <c r="FQL1" s="209"/>
      <c r="FQM1" s="209"/>
      <c r="FQN1" s="209"/>
      <c r="FQO1" s="209"/>
      <c r="FQP1" s="209"/>
      <c r="FQQ1" s="209"/>
      <c r="FQR1" s="209"/>
      <c r="FQS1" s="209"/>
      <c r="FQT1" s="209"/>
      <c r="FQU1" s="209"/>
      <c r="FQV1" s="209"/>
      <c r="FQW1" s="209"/>
      <c r="FQX1" s="209"/>
      <c r="FQY1" s="209"/>
      <c r="FQZ1" s="209"/>
      <c r="FRA1" s="209"/>
      <c r="FRB1" s="209"/>
      <c r="FRC1" s="209"/>
      <c r="FRD1" s="209"/>
      <c r="FRE1" s="209"/>
      <c r="FRF1" s="209"/>
      <c r="FRG1" s="209"/>
      <c r="FRH1" s="209"/>
      <c r="FRI1" s="209"/>
      <c r="FRJ1" s="209"/>
      <c r="FRK1" s="209"/>
      <c r="FRL1" s="209"/>
      <c r="FRM1" s="209"/>
      <c r="FRN1" s="209"/>
      <c r="FRO1" s="209"/>
      <c r="FRP1" s="209"/>
      <c r="FRQ1" s="209"/>
      <c r="FRR1" s="209"/>
      <c r="FRS1" s="209"/>
      <c r="FRT1" s="209"/>
      <c r="FRU1" s="209"/>
      <c r="FRV1" s="209"/>
      <c r="FRW1" s="209"/>
      <c r="FRX1" s="209"/>
      <c r="FRY1" s="209"/>
      <c r="FRZ1" s="209"/>
      <c r="FSA1" s="209"/>
      <c r="FSB1" s="209"/>
      <c r="FSC1" s="209"/>
      <c r="FSD1" s="209"/>
      <c r="FSE1" s="209"/>
      <c r="FSF1" s="209"/>
      <c r="FSG1" s="209"/>
      <c r="FSH1" s="209"/>
      <c r="FSI1" s="209"/>
      <c r="FSJ1" s="209"/>
      <c r="FSK1" s="209"/>
      <c r="FSL1" s="209"/>
      <c r="FSM1" s="209"/>
      <c r="FSN1" s="209"/>
      <c r="FSO1" s="209"/>
      <c r="FSP1" s="209"/>
      <c r="FSQ1" s="209"/>
      <c r="FSR1" s="209"/>
      <c r="FSS1" s="209"/>
      <c r="FST1" s="209"/>
      <c r="FSU1" s="209"/>
      <c r="FSV1" s="209"/>
      <c r="FSW1" s="209"/>
      <c r="FSX1" s="209"/>
      <c r="FSY1" s="209"/>
      <c r="FSZ1" s="209"/>
      <c r="FTA1" s="209"/>
      <c r="FTB1" s="209"/>
      <c r="FTC1" s="209"/>
      <c r="FTD1" s="209"/>
      <c r="FTE1" s="209"/>
      <c r="FTF1" s="209"/>
      <c r="FTG1" s="209"/>
      <c r="FTH1" s="209"/>
      <c r="FTI1" s="209"/>
      <c r="FTJ1" s="209"/>
      <c r="FTK1" s="209"/>
      <c r="FTL1" s="209"/>
      <c r="FTM1" s="209"/>
      <c r="FTN1" s="209"/>
      <c r="FTO1" s="209"/>
      <c r="FTP1" s="209"/>
      <c r="FTQ1" s="209"/>
      <c r="FTR1" s="209"/>
      <c r="FTS1" s="209"/>
      <c r="FTT1" s="209"/>
      <c r="FTU1" s="209"/>
      <c r="FTV1" s="209"/>
      <c r="FTW1" s="209"/>
      <c r="FTX1" s="209"/>
      <c r="FTY1" s="209"/>
      <c r="FTZ1" s="209"/>
      <c r="FUA1" s="209"/>
      <c r="FUB1" s="209"/>
      <c r="FUC1" s="209"/>
      <c r="FUD1" s="209"/>
      <c r="FUE1" s="209"/>
      <c r="FUF1" s="209"/>
      <c r="FUG1" s="209"/>
      <c r="FUH1" s="209"/>
      <c r="FUI1" s="209"/>
      <c r="FUJ1" s="209"/>
      <c r="FUK1" s="209"/>
      <c r="FUL1" s="209"/>
      <c r="FUM1" s="209"/>
      <c r="FUN1" s="209"/>
      <c r="FUO1" s="209"/>
      <c r="FUP1" s="209"/>
      <c r="FUQ1" s="209"/>
      <c r="FUR1" s="209"/>
      <c r="FUS1" s="209"/>
      <c r="FUT1" s="209"/>
      <c r="FUU1" s="209"/>
      <c r="FUV1" s="209"/>
      <c r="FUW1" s="209"/>
      <c r="FUX1" s="209"/>
      <c r="FUY1" s="209"/>
      <c r="FUZ1" s="209"/>
      <c r="FVA1" s="209"/>
      <c r="FVB1" s="209"/>
      <c r="FVC1" s="209"/>
      <c r="FVD1" s="209"/>
      <c r="FVE1" s="209"/>
      <c r="FVF1" s="209"/>
      <c r="FVG1" s="209"/>
      <c r="FVH1" s="209"/>
      <c r="FVI1" s="209"/>
      <c r="FVJ1" s="209"/>
      <c r="FVK1" s="209"/>
      <c r="FVL1" s="209"/>
      <c r="FVM1" s="209"/>
      <c r="FVN1" s="209"/>
      <c r="FVO1" s="209"/>
      <c r="FVP1" s="209"/>
      <c r="FVQ1" s="209"/>
      <c r="FVR1" s="209"/>
      <c r="FVS1" s="209"/>
      <c r="FVT1" s="209"/>
      <c r="FVU1" s="209"/>
      <c r="FVV1" s="209"/>
      <c r="FVW1" s="209"/>
      <c r="FVX1" s="209"/>
      <c r="FVY1" s="209"/>
      <c r="FVZ1" s="209"/>
      <c r="FWA1" s="209"/>
      <c r="FWB1" s="209"/>
      <c r="FWC1" s="209"/>
      <c r="FWD1" s="209"/>
      <c r="FWE1" s="209"/>
      <c r="FWF1" s="209"/>
      <c r="FWG1" s="209"/>
      <c r="FWH1" s="209"/>
      <c r="FWI1" s="209"/>
      <c r="FWJ1" s="209"/>
      <c r="FWK1" s="209"/>
      <c r="FWL1" s="209"/>
      <c r="FWM1" s="209"/>
      <c r="FWN1" s="209"/>
      <c r="FWO1" s="209"/>
      <c r="FWP1" s="209"/>
      <c r="FWQ1" s="209"/>
      <c r="FWR1" s="209"/>
      <c r="FWS1" s="209"/>
      <c r="FWT1" s="209"/>
      <c r="FWU1" s="209"/>
      <c r="FWV1" s="209"/>
      <c r="FWW1" s="209"/>
      <c r="FWX1" s="209"/>
      <c r="FWY1" s="209"/>
      <c r="FWZ1" s="209"/>
      <c r="FXA1" s="209"/>
      <c r="FXB1" s="209"/>
      <c r="FXC1" s="209"/>
      <c r="FXD1" s="209"/>
      <c r="FXE1" s="209"/>
      <c r="FXF1" s="209"/>
      <c r="FXG1" s="209"/>
      <c r="FXH1" s="209"/>
      <c r="FXI1" s="209"/>
      <c r="FXJ1" s="209"/>
      <c r="FXK1" s="209"/>
      <c r="FXL1" s="209"/>
      <c r="FXM1" s="209"/>
      <c r="FXN1" s="209"/>
      <c r="FXO1" s="209"/>
      <c r="FXP1" s="209"/>
      <c r="FXQ1" s="209"/>
      <c r="FXR1" s="209"/>
      <c r="FXS1" s="209"/>
      <c r="FXT1" s="209"/>
      <c r="FXU1" s="209"/>
      <c r="FXV1" s="209"/>
      <c r="FXW1" s="209"/>
      <c r="FXX1" s="209"/>
      <c r="FXY1" s="209"/>
      <c r="FXZ1" s="209"/>
      <c r="FYA1" s="209"/>
      <c r="FYB1" s="209"/>
      <c r="FYC1" s="209"/>
      <c r="FYD1" s="209"/>
      <c r="FYE1" s="209"/>
      <c r="FYF1" s="209"/>
      <c r="FYG1" s="209"/>
      <c r="FYH1" s="209"/>
      <c r="FYI1" s="209"/>
      <c r="FYJ1" s="209"/>
      <c r="FYK1" s="209"/>
      <c r="FYL1" s="209"/>
      <c r="FYM1" s="209"/>
      <c r="FYN1" s="209"/>
      <c r="FYO1" s="209"/>
      <c r="FYP1" s="209"/>
      <c r="FYQ1" s="209"/>
      <c r="FYR1" s="209"/>
      <c r="FYS1" s="209"/>
      <c r="FYT1" s="209"/>
      <c r="FYU1" s="209"/>
      <c r="FYV1" s="209"/>
      <c r="FYW1" s="209"/>
      <c r="FYX1" s="209"/>
      <c r="FYY1" s="209"/>
      <c r="FYZ1" s="209"/>
      <c r="FZA1" s="209"/>
      <c r="FZB1" s="209"/>
      <c r="FZC1" s="209"/>
      <c r="FZD1" s="209"/>
      <c r="FZE1" s="209"/>
      <c r="FZF1" s="209"/>
      <c r="FZG1" s="209"/>
      <c r="FZH1" s="209"/>
      <c r="FZI1" s="209"/>
      <c r="FZJ1" s="209"/>
      <c r="FZK1" s="209"/>
      <c r="FZL1" s="209"/>
      <c r="FZM1" s="209"/>
      <c r="FZN1" s="209"/>
      <c r="FZO1" s="209"/>
      <c r="FZP1" s="209"/>
      <c r="FZQ1" s="209"/>
      <c r="FZR1" s="209"/>
      <c r="FZS1" s="209"/>
      <c r="FZT1" s="209"/>
      <c r="FZU1" s="209"/>
      <c r="FZV1" s="209"/>
      <c r="FZW1" s="209"/>
      <c r="FZX1" s="209"/>
      <c r="FZY1" s="209"/>
      <c r="FZZ1" s="209"/>
      <c r="GAA1" s="209"/>
      <c r="GAB1" s="209"/>
      <c r="GAC1" s="209"/>
      <c r="GAD1" s="209"/>
      <c r="GAE1" s="209"/>
      <c r="GAF1" s="209"/>
      <c r="GAG1" s="209"/>
      <c r="GAH1" s="209"/>
      <c r="GAI1" s="209"/>
      <c r="GAJ1" s="209"/>
      <c r="GAK1" s="209"/>
      <c r="GAL1" s="209"/>
      <c r="GAM1" s="209"/>
      <c r="GAN1" s="209"/>
      <c r="GAO1" s="209"/>
      <c r="GAP1" s="209"/>
      <c r="GAQ1" s="209"/>
      <c r="GAR1" s="209"/>
      <c r="GAS1" s="209"/>
      <c r="GAT1" s="209"/>
      <c r="GAU1" s="209"/>
      <c r="GAV1" s="209"/>
      <c r="GAW1" s="209"/>
      <c r="GAX1" s="209"/>
      <c r="GAY1" s="209"/>
      <c r="GAZ1" s="209"/>
      <c r="GBA1" s="209"/>
      <c r="GBB1" s="209"/>
      <c r="GBC1" s="209"/>
      <c r="GBD1" s="209"/>
      <c r="GBE1" s="209"/>
      <c r="GBF1" s="209"/>
      <c r="GBG1" s="209"/>
      <c r="GBH1" s="209"/>
      <c r="GBI1" s="209"/>
      <c r="GBJ1" s="209"/>
      <c r="GBK1" s="209"/>
      <c r="GBL1" s="209"/>
      <c r="GBM1" s="209"/>
      <c r="GBN1" s="209"/>
      <c r="GBO1" s="209"/>
      <c r="GBP1" s="209"/>
      <c r="GBQ1" s="209"/>
      <c r="GBR1" s="209"/>
      <c r="GBS1" s="209"/>
      <c r="GBT1" s="209"/>
      <c r="GBU1" s="209"/>
      <c r="GBV1" s="209"/>
      <c r="GBW1" s="209"/>
      <c r="GBX1" s="209"/>
      <c r="GBY1" s="209"/>
      <c r="GBZ1" s="209"/>
      <c r="GCA1" s="209"/>
      <c r="GCB1" s="209"/>
      <c r="GCC1" s="209"/>
      <c r="GCD1" s="209"/>
      <c r="GCE1" s="209"/>
      <c r="GCF1" s="209"/>
      <c r="GCG1" s="209"/>
      <c r="GCH1" s="209"/>
      <c r="GCI1" s="209"/>
      <c r="GCJ1" s="209"/>
      <c r="GCK1" s="209"/>
      <c r="GCL1" s="209"/>
      <c r="GCM1" s="209"/>
      <c r="GCN1" s="209"/>
      <c r="GCO1" s="209"/>
      <c r="GCP1" s="209"/>
      <c r="GCQ1" s="209"/>
      <c r="GCR1" s="209"/>
      <c r="GCS1" s="209"/>
      <c r="GCT1" s="209"/>
      <c r="GCU1" s="209"/>
      <c r="GCV1" s="209"/>
      <c r="GCW1" s="209"/>
      <c r="GCX1" s="209"/>
      <c r="GCY1" s="209"/>
      <c r="GCZ1" s="209"/>
      <c r="GDA1" s="209"/>
      <c r="GDB1" s="209"/>
      <c r="GDC1" s="209"/>
      <c r="GDD1" s="209"/>
      <c r="GDE1" s="209"/>
      <c r="GDF1" s="209"/>
      <c r="GDG1" s="209"/>
      <c r="GDH1" s="209"/>
      <c r="GDI1" s="209"/>
      <c r="GDJ1" s="209"/>
      <c r="GDK1" s="209"/>
      <c r="GDL1" s="209"/>
      <c r="GDM1" s="209"/>
      <c r="GDN1" s="209"/>
      <c r="GDO1" s="209"/>
      <c r="GDP1" s="209"/>
      <c r="GDQ1" s="209"/>
      <c r="GDR1" s="209"/>
      <c r="GDS1" s="209"/>
      <c r="GDT1" s="209"/>
      <c r="GDU1" s="209"/>
      <c r="GDV1" s="209"/>
      <c r="GDW1" s="209"/>
      <c r="GDX1" s="209"/>
      <c r="GDY1" s="209"/>
      <c r="GDZ1" s="209"/>
      <c r="GEA1" s="209"/>
      <c r="GEB1" s="209"/>
      <c r="GEC1" s="209"/>
      <c r="GED1" s="209"/>
      <c r="GEE1" s="209"/>
      <c r="GEF1" s="209"/>
      <c r="GEG1" s="209"/>
      <c r="GEH1" s="209"/>
      <c r="GEI1" s="209"/>
      <c r="GEJ1" s="209"/>
      <c r="GEK1" s="209"/>
      <c r="GEL1" s="209"/>
      <c r="GEM1" s="209"/>
      <c r="GEN1" s="209"/>
      <c r="GEO1" s="209"/>
      <c r="GEP1" s="209"/>
      <c r="GEQ1" s="209"/>
      <c r="GER1" s="209"/>
      <c r="GES1" s="209"/>
      <c r="GET1" s="209"/>
      <c r="GEU1" s="209"/>
      <c r="GEV1" s="209"/>
      <c r="GEW1" s="209"/>
      <c r="GEX1" s="209"/>
      <c r="GEY1" s="209"/>
      <c r="GEZ1" s="209"/>
      <c r="GFA1" s="209"/>
      <c r="GFB1" s="209"/>
      <c r="GFC1" s="209"/>
      <c r="GFD1" s="209"/>
      <c r="GFE1" s="209"/>
      <c r="GFF1" s="209"/>
      <c r="GFG1" s="209"/>
      <c r="GFH1" s="209"/>
      <c r="GFI1" s="209"/>
      <c r="GFJ1" s="209"/>
      <c r="GFK1" s="209"/>
      <c r="GFL1" s="209"/>
      <c r="GFM1" s="209"/>
      <c r="GFN1" s="209"/>
      <c r="GFO1" s="209"/>
      <c r="GFP1" s="209"/>
      <c r="GFQ1" s="209"/>
      <c r="GFR1" s="209"/>
      <c r="GFS1" s="209"/>
      <c r="GFT1" s="209"/>
      <c r="GFU1" s="209"/>
      <c r="GFV1" s="209"/>
      <c r="GFW1" s="209"/>
      <c r="GFX1" s="209"/>
      <c r="GFY1" s="209"/>
      <c r="GFZ1" s="209"/>
      <c r="GGA1" s="209"/>
      <c r="GGB1" s="209"/>
      <c r="GGC1" s="209"/>
      <c r="GGD1" s="209"/>
      <c r="GGE1" s="209"/>
      <c r="GGF1" s="209"/>
      <c r="GGG1" s="209"/>
      <c r="GGH1" s="209"/>
      <c r="GGI1" s="209"/>
      <c r="GGJ1" s="209"/>
      <c r="GGK1" s="209"/>
      <c r="GGL1" s="209"/>
      <c r="GGM1" s="209"/>
      <c r="GGN1" s="209"/>
      <c r="GGO1" s="209"/>
      <c r="GGP1" s="209"/>
      <c r="GGQ1" s="209"/>
      <c r="GGR1" s="209"/>
      <c r="GGS1" s="209"/>
      <c r="GGT1" s="209"/>
      <c r="GGU1" s="209"/>
      <c r="GGV1" s="209"/>
      <c r="GGW1" s="209"/>
      <c r="GGX1" s="209"/>
      <c r="GGY1" s="209"/>
      <c r="GGZ1" s="209"/>
      <c r="GHA1" s="209"/>
      <c r="GHB1" s="209"/>
      <c r="GHC1" s="209"/>
      <c r="GHD1" s="209"/>
      <c r="GHE1" s="209"/>
      <c r="GHF1" s="209"/>
      <c r="GHG1" s="209"/>
      <c r="GHH1" s="209"/>
      <c r="GHI1" s="209"/>
      <c r="GHJ1" s="209"/>
      <c r="GHK1" s="209"/>
      <c r="GHL1" s="209"/>
      <c r="GHM1" s="209"/>
      <c r="GHN1" s="209"/>
      <c r="GHO1" s="209"/>
      <c r="GHP1" s="209"/>
      <c r="GHQ1" s="209"/>
      <c r="GHR1" s="209"/>
      <c r="GHS1" s="209"/>
      <c r="GHT1" s="209"/>
      <c r="GHU1" s="209"/>
      <c r="GHV1" s="209"/>
      <c r="GHW1" s="209"/>
      <c r="GHX1" s="209"/>
      <c r="GHY1" s="209"/>
      <c r="GHZ1" s="209"/>
      <c r="GIA1" s="209"/>
      <c r="GIB1" s="209"/>
      <c r="GIC1" s="209"/>
      <c r="GID1" s="209"/>
      <c r="GIE1" s="209"/>
      <c r="GIF1" s="209"/>
      <c r="GIG1" s="209"/>
      <c r="GIH1" s="209"/>
      <c r="GII1" s="209"/>
      <c r="GIJ1" s="209"/>
      <c r="GIK1" s="209"/>
      <c r="GIL1" s="209"/>
      <c r="GIM1" s="209"/>
      <c r="GIN1" s="209"/>
      <c r="GIO1" s="209"/>
      <c r="GIP1" s="209"/>
      <c r="GIQ1" s="209"/>
      <c r="GIR1" s="209"/>
      <c r="GIS1" s="209"/>
      <c r="GIT1" s="209"/>
      <c r="GIU1" s="209"/>
      <c r="GIV1" s="209"/>
      <c r="GIW1" s="209"/>
      <c r="GIX1" s="209"/>
      <c r="GIY1" s="209"/>
      <c r="GIZ1" s="209"/>
      <c r="GJA1" s="209"/>
      <c r="GJB1" s="209"/>
      <c r="GJC1" s="209"/>
      <c r="GJD1" s="209"/>
      <c r="GJE1" s="209"/>
      <c r="GJF1" s="209"/>
      <c r="GJG1" s="209"/>
      <c r="GJH1" s="209"/>
      <c r="GJI1" s="209"/>
      <c r="GJJ1" s="209"/>
      <c r="GJK1" s="209"/>
      <c r="GJL1" s="209"/>
      <c r="GJM1" s="209"/>
      <c r="GJN1" s="209"/>
      <c r="GJO1" s="209"/>
      <c r="GJP1" s="209"/>
      <c r="GJQ1" s="209"/>
      <c r="GJR1" s="209"/>
      <c r="GJS1" s="209"/>
      <c r="GJT1" s="209"/>
      <c r="GJU1" s="209"/>
      <c r="GJV1" s="209"/>
      <c r="GJW1" s="209"/>
      <c r="GJX1" s="209"/>
      <c r="GJY1" s="209"/>
      <c r="GJZ1" s="209"/>
      <c r="GKA1" s="209"/>
      <c r="GKB1" s="209"/>
      <c r="GKC1" s="209"/>
      <c r="GKD1" s="209"/>
      <c r="GKE1" s="209"/>
      <c r="GKF1" s="209"/>
      <c r="GKG1" s="209"/>
      <c r="GKH1" s="209"/>
      <c r="GKI1" s="209"/>
      <c r="GKJ1" s="209"/>
      <c r="GKK1" s="209"/>
      <c r="GKL1" s="209"/>
      <c r="GKM1" s="209"/>
      <c r="GKN1" s="209"/>
      <c r="GKO1" s="209"/>
      <c r="GKP1" s="209"/>
      <c r="GKQ1" s="209"/>
      <c r="GKR1" s="209"/>
      <c r="GKS1" s="209"/>
      <c r="GKT1" s="209"/>
      <c r="GKU1" s="209"/>
      <c r="GKV1" s="209"/>
      <c r="GKW1" s="209"/>
      <c r="GKX1" s="209"/>
      <c r="GKY1" s="209"/>
      <c r="GKZ1" s="209"/>
      <c r="GLA1" s="209"/>
      <c r="GLB1" s="209"/>
      <c r="GLC1" s="209"/>
      <c r="GLD1" s="209"/>
      <c r="GLE1" s="209"/>
      <c r="GLF1" s="209"/>
      <c r="GLG1" s="209"/>
      <c r="GLH1" s="209"/>
      <c r="GLI1" s="209"/>
      <c r="GLJ1" s="209"/>
      <c r="GLK1" s="209"/>
      <c r="GLL1" s="209"/>
      <c r="GLM1" s="209"/>
      <c r="GLN1" s="209"/>
      <c r="GLO1" s="209"/>
      <c r="GLP1" s="209"/>
      <c r="GLQ1" s="209"/>
      <c r="GLR1" s="209"/>
      <c r="GLS1" s="209"/>
      <c r="GLT1" s="209"/>
      <c r="GLU1" s="209"/>
      <c r="GLV1" s="209"/>
      <c r="GLW1" s="209"/>
      <c r="GLX1" s="209"/>
      <c r="GLY1" s="209"/>
      <c r="GLZ1" s="209"/>
      <c r="GMA1" s="209"/>
      <c r="GMB1" s="209"/>
      <c r="GMC1" s="209"/>
      <c r="GMD1" s="209"/>
      <c r="GME1" s="209"/>
      <c r="GMF1" s="209"/>
      <c r="GMG1" s="209"/>
      <c r="GMH1" s="209"/>
      <c r="GMI1" s="209"/>
      <c r="GMJ1" s="209"/>
      <c r="GMK1" s="209"/>
      <c r="GML1" s="209"/>
      <c r="GMM1" s="209"/>
      <c r="GMN1" s="209"/>
      <c r="GMO1" s="209"/>
      <c r="GMP1" s="209"/>
      <c r="GMQ1" s="209"/>
      <c r="GMR1" s="209"/>
      <c r="GMS1" s="209"/>
      <c r="GMT1" s="209"/>
      <c r="GMU1" s="209"/>
      <c r="GMV1" s="209"/>
      <c r="GMW1" s="209"/>
      <c r="GMX1" s="209"/>
      <c r="GMY1" s="209"/>
      <c r="GMZ1" s="209"/>
      <c r="GNA1" s="209"/>
      <c r="GNB1" s="209"/>
      <c r="GNC1" s="209"/>
      <c r="GND1" s="209"/>
      <c r="GNE1" s="209"/>
      <c r="GNF1" s="209"/>
      <c r="GNG1" s="209"/>
      <c r="GNH1" s="209"/>
      <c r="GNI1" s="209"/>
      <c r="GNJ1" s="209"/>
      <c r="GNK1" s="209"/>
      <c r="GNL1" s="209"/>
      <c r="GNM1" s="209"/>
      <c r="GNN1" s="209"/>
      <c r="GNO1" s="209"/>
      <c r="GNP1" s="209"/>
      <c r="GNQ1" s="209"/>
      <c r="GNR1" s="209"/>
      <c r="GNS1" s="209"/>
      <c r="GNT1" s="209"/>
      <c r="GNU1" s="209"/>
      <c r="GNV1" s="209"/>
      <c r="GNW1" s="209"/>
      <c r="GNX1" s="209"/>
      <c r="GNY1" s="209"/>
      <c r="GNZ1" s="209"/>
      <c r="GOA1" s="209"/>
      <c r="GOB1" s="209"/>
      <c r="GOC1" s="209"/>
      <c r="GOD1" s="209"/>
      <c r="GOE1" s="209"/>
      <c r="GOF1" s="209"/>
      <c r="GOG1" s="209"/>
      <c r="GOH1" s="209"/>
      <c r="GOI1" s="209"/>
      <c r="GOJ1" s="209"/>
      <c r="GOK1" s="209"/>
      <c r="GOL1" s="209"/>
      <c r="GOM1" s="209"/>
      <c r="GON1" s="209"/>
      <c r="GOO1" s="209"/>
      <c r="GOP1" s="209"/>
      <c r="GOQ1" s="209"/>
      <c r="GOR1" s="209"/>
      <c r="GOS1" s="209"/>
      <c r="GOT1" s="209"/>
      <c r="GOU1" s="209"/>
      <c r="GOV1" s="209"/>
      <c r="GOW1" s="209"/>
      <c r="GOX1" s="209"/>
      <c r="GOY1" s="209"/>
      <c r="GOZ1" s="209"/>
      <c r="GPA1" s="209"/>
      <c r="GPB1" s="209"/>
      <c r="GPC1" s="209"/>
      <c r="GPD1" s="209"/>
      <c r="GPE1" s="209"/>
      <c r="GPF1" s="209"/>
      <c r="GPG1" s="209"/>
      <c r="GPH1" s="209"/>
      <c r="GPI1" s="209"/>
      <c r="GPJ1" s="209"/>
      <c r="GPK1" s="209"/>
      <c r="GPL1" s="209"/>
      <c r="GPM1" s="209"/>
      <c r="GPN1" s="209"/>
      <c r="GPO1" s="209"/>
      <c r="GPP1" s="209"/>
      <c r="GPQ1" s="209"/>
      <c r="GPR1" s="209"/>
      <c r="GPS1" s="209"/>
      <c r="GPT1" s="209"/>
      <c r="GPU1" s="209"/>
      <c r="GPV1" s="209"/>
      <c r="GPW1" s="209"/>
      <c r="GPX1" s="209"/>
      <c r="GPY1" s="209"/>
      <c r="GPZ1" s="209"/>
      <c r="GQA1" s="209"/>
      <c r="GQB1" s="209"/>
      <c r="GQC1" s="209"/>
      <c r="GQD1" s="209"/>
      <c r="GQE1" s="209"/>
      <c r="GQF1" s="209"/>
      <c r="GQG1" s="209"/>
      <c r="GQH1" s="209"/>
      <c r="GQI1" s="209"/>
      <c r="GQJ1" s="209"/>
      <c r="GQK1" s="209"/>
      <c r="GQL1" s="209"/>
      <c r="GQM1" s="209"/>
      <c r="GQN1" s="209"/>
      <c r="GQO1" s="209"/>
      <c r="GQP1" s="209"/>
      <c r="GQQ1" s="209"/>
      <c r="GQR1" s="209"/>
      <c r="GQS1" s="209"/>
      <c r="GQT1" s="209"/>
      <c r="GQU1" s="209"/>
      <c r="GQV1" s="209"/>
      <c r="GQW1" s="209"/>
      <c r="GQX1" s="209"/>
      <c r="GQY1" s="209"/>
      <c r="GQZ1" s="209"/>
      <c r="GRA1" s="209"/>
      <c r="GRB1" s="209"/>
      <c r="GRC1" s="209"/>
      <c r="GRD1" s="209"/>
      <c r="GRE1" s="209"/>
      <c r="GRF1" s="209"/>
      <c r="GRG1" s="209"/>
      <c r="GRH1" s="209"/>
      <c r="GRI1" s="209"/>
      <c r="GRJ1" s="209"/>
      <c r="GRK1" s="209"/>
      <c r="GRL1" s="209"/>
      <c r="GRM1" s="209"/>
      <c r="GRN1" s="209"/>
      <c r="GRO1" s="209"/>
      <c r="GRP1" s="209"/>
      <c r="GRQ1" s="209"/>
      <c r="GRR1" s="209"/>
      <c r="GRS1" s="209"/>
      <c r="GRT1" s="209"/>
      <c r="GRU1" s="209"/>
      <c r="GRV1" s="209"/>
      <c r="GRW1" s="209"/>
      <c r="GRX1" s="209"/>
      <c r="GRY1" s="209"/>
      <c r="GRZ1" s="209"/>
      <c r="GSA1" s="209"/>
      <c r="GSB1" s="209"/>
      <c r="GSC1" s="209"/>
      <c r="GSD1" s="209"/>
      <c r="GSE1" s="209"/>
      <c r="GSF1" s="209"/>
      <c r="GSG1" s="209"/>
      <c r="GSH1" s="209"/>
      <c r="GSI1" s="209"/>
      <c r="GSJ1" s="209"/>
      <c r="GSK1" s="209"/>
      <c r="GSL1" s="209"/>
      <c r="GSM1" s="209"/>
      <c r="GSN1" s="209"/>
      <c r="GSO1" s="209"/>
      <c r="GSP1" s="209"/>
      <c r="GSQ1" s="209"/>
      <c r="GSR1" s="209"/>
      <c r="GSS1" s="209"/>
      <c r="GST1" s="209"/>
      <c r="GSU1" s="209"/>
      <c r="GSV1" s="209"/>
      <c r="GSW1" s="209"/>
      <c r="GSX1" s="209"/>
      <c r="GSY1" s="209"/>
      <c r="GSZ1" s="209"/>
      <c r="GTA1" s="209"/>
      <c r="GTB1" s="209"/>
      <c r="GTC1" s="209"/>
      <c r="GTD1" s="209"/>
      <c r="GTE1" s="209"/>
      <c r="GTF1" s="209"/>
      <c r="GTG1" s="209"/>
      <c r="GTH1" s="209"/>
      <c r="GTI1" s="209"/>
      <c r="GTJ1" s="209"/>
      <c r="GTK1" s="209"/>
      <c r="GTL1" s="209"/>
      <c r="GTM1" s="209"/>
      <c r="GTN1" s="209"/>
      <c r="GTO1" s="209"/>
      <c r="GTP1" s="209"/>
      <c r="GTQ1" s="209"/>
      <c r="GTR1" s="209"/>
      <c r="GTS1" s="209"/>
      <c r="GTT1" s="209"/>
      <c r="GTU1" s="209"/>
      <c r="GTV1" s="209"/>
      <c r="GTW1" s="209"/>
      <c r="GTX1" s="209"/>
      <c r="GTY1" s="209"/>
      <c r="GTZ1" s="209"/>
      <c r="GUA1" s="209"/>
      <c r="GUB1" s="209"/>
      <c r="GUC1" s="209"/>
      <c r="GUD1" s="209"/>
      <c r="GUE1" s="209"/>
      <c r="GUF1" s="209"/>
      <c r="GUG1" s="209"/>
      <c r="GUH1" s="209"/>
      <c r="GUI1" s="209"/>
      <c r="GUJ1" s="209"/>
      <c r="GUK1" s="209"/>
      <c r="GUL1" s="209"/>
      <c r="GUM1" s="209"/>
      <c r="GUN1" s="209"/>
      <c r="GUO1" s="209"/>
      <c r="GUP1" s="209"/>
      <c r="GUQ1" s="209"/>
      <c r="GUR1" s="209"/>
      <c r="GUS1" s="209"/>
      <c r="GUT1" s="209"/>
      <c r="GUU1" s="209"/>
      <c r="GUV1" s="209"/>
      <c r="GUW1" s="209"/>
      <c r="GUX1" s="209"/>
      <c r="GUY1" s="209"/>
      <c r="GUZ1" s="209"/>
      <c r="GVA1" s="209"/>
      <c r="GVB1" s="209"/>
      <c r="GVC1" s="209"/>
      <c r="GVD1" s="209"/>
      <c r="GVE1" s="209"/>
      <c r="GVF1" s="209"/>
      <c r="GVG1" s="209"/>
      <c r="GVH1" s="209"/>
      <c r="GVI1" s="209"/>
      <c r="GVJ1" s="209"/>
      <c r="GVK1" s="209"/>
      <c r="GVL1" s="209"/>
      <c r="GVM1" s="209"/>
      <c r="GVN1" s="209"/>
      <c r="GVO1" s="209"/>
      <c r="GVP1" s="209"/>
      <c r="GVQ1" s="209"/>
      <c r="GVR1" s="209"/>
      <c r="GVS1" s="209"/>
      <c r="GVT1" s="209"/>
      <c r="GVU1" s="209"/>
      <c r="GVV1" s="209"/>
      <c r="GVW1" s="209"/>
      <c r="GVX1" s="209"/>
      <c r="GVY1" s="209"/>
      <c r="GVZ1" s="209"/>
      <c r="GWA1" s="209"/>
      <c r="GWB1" s="209"/>
      <c r="GWC1" s="209"/>
      <c r="GWD1" s="209"/>
      <c r="GWE1" s="209"/>
      <c r="GWF1" s="209"/>
      <c r="GWG1" s="209"/>
      <c r="GWH1" s="209"/>
      <c r="GWI1" s="209"/>
      <c r="GWJ1" s="209"/>
      <c r="GWK1" s="209"/>
      <c r="GWL1" s="209"/>
      <c r="GWM1" s="209"/>
      <c r="GWN1" s="209"/>
      <c r="GWO1" s="209"/>
      <c r="GWP1" s="209"/>
      <c r="GWQ1" s="209"/>
      <c r="GWR1" s="209"/>
      <c r="GWS1" s="209"/>
      <c r="GWT1" s="209"/>
      <c r="GWU1" s="209"/>
      <c r="GWV1" s="209"/>
      <c r="GWW1" s="209"/>
      <c r="GWX1" s="209"/>
      <c r="GWY1" s="209"/>
      <c r="GWZ1" s="209"/>
      <c r="GXA1" s="209"/>
      <c r="GXB1" s="209"/>
      <c r="GXC1" s="209"/>
      <c r="GXD1" s="209"/>
      <c r="GXE1" s="209"/>
      <c r="GXF1" s="209"/>
      <c r="GXG1" s="209"/>
      <c r="GXH1" s="209"/>
      <c r="GXI1" s="209"/>
      <c r="GXJ1" s="209"/>
      <c r="GXK1" s="209"/>
      <c r="GXL1" s="209"/>
      <c r="GXM1" s="209"/>
      <c r="GXN1" s="209"/>
      <c r="GXO1" s="209"/>
      <c r="GXP1" s="209"/>
      <c r="GXQ1" s="209"/>
      <c r="GXR1" s="209"/>
      <c r="GXS1" s="209"/>
      <c r="GXT1" s="209"/>
      <c r="GXU1" s="209"/>
      <c r="GXV1" s="209"/>
      <c r="GXW1" s="209"/>
      <c r="GXX1" s="209"/>
      <c r="GXY1" s="209"/>
      <c r="GXZ1" s="209"/>
      <c r="GYA1" s="209"/>
      <c r="GYB1" s="209"/>
      <c r="GYC1" s="209"/>
      <c r="GYD1" s="209"/>
      <c r="GYE1" s="209"/>
      <c r="GYF1" s="209"/>
      <c r="GYG1" s="209"/>
      <c r="GYH1" s="209"/>
      <c r="GYI1" s="209"/>
      <c r="GYJ1" s="209"/>
      <c r="GYK1" s="209"/>
      <c r="GYL1" s="209"/>
      <c r="GYM1" s="209"/>
      <c r="GYN1" s="209"/>
      <c r="GYO1" s="209"/>
      <c r="GYP1" s="209"/>
      <c r="GYQ1" s="209"/>
      <c r="GYR1" s="209"/>
      <c r="GYS1" s="209"/>
      <c r="GYT1" s="209"/>
      <c r="GYU1" s="209"/>
      <c r="GYV1" s="209"/>
      <c r="GYW1" s="209"/>
      <c r="GYX1" s="209"/>
      <c r="GYY1" s="209"/>
      <c r="GYZ1" s="209"/>
      <c r="GZA1" s="209"/>
      <c r="GZB1" s="209"/>
      <c r="GZC1" s="209"/>
      <c r="GZD1" s="209"/>
      <c r="GZE1" s="209"/>
      <c r="GZF1" s="209"/>
      <c r="GZG1" s="209"/>
      <c r="GZH1" s="209"/>
      <c r="GZI1" s="209"/>
      <c r="GZJ1" s="209"/>
      <c r="GZK1" s="209"/>
      <c r="GZL1" s="209"/>
      <c r="GZM1" s="209"/>
      <c r="GZN1" s="209"/>
      <c r="GZO1" s="209"/>
      <c r="GZP1" s="209"/>
      <c r="GZQ1" s="209"/>
      <c r="GZR1" s="209"/>
      <c r="GZS1" s="209"/>
      <c r="GZT1" s="209"/>
      <c r="GZU1" s="209"/>
      <c r="GZV1" s="209"/>
      <c r="GZW1" s="209"/>
      <c r="GZX1" s="209"/>
      <c r="GZY1" s="209"/>
      <c r="GZZ1" s="209"/>
      <c r="HAA1" s="209"/>
      <c r="HAB1" s="209"/>
      <c r="HAC1" s="209"/>
      <c r="HAD1" s="209"/>
      <c r="HAE1" s="209"/>
      <c r="HAF1" s="209"/>
      <c r="HAG1" s="209"/>
      <c r="HAH1" s="209"/>
      <c r="HAI1" s="209"/>
      <c r="HAJ1" s="209"/>
      <c r="HAK1" s="209"/>
      <c r="HAL1" s="209"/>
      <c r="HAM1" s="209"/>
      <c r="HAN1" s="209"/>
      <c r="HAO1" s="209"/>
      <c r="HAP1" s="209"/>
      <c r="HAQ1" s="209"/>
      <c r="HAR1" s="209"/>
      <c r="HAS1" s="209"/>
      <c r="HAT1" s="209"/>
      <c r="HAU1" s="209"/>
      <c r="HAV1" s="209"/>
      <c r="HAW1" s="209"/>
      <c r="HAX1" s="209"/>
      <c r="HAY1" s="209"/>
      <c r="HAZ1" s="209"/>
      <c r="HBA1" s="209"/>
      <c r="HBB1" s="209"/>
      <c r="HBC1" s="209"/>
      <c r="HBD1" s="209"/>
      <c r="HBE1" s="209"/>
      <c r="HBF1" s="209"/>
      <c r="HBG1" s="209"/>
      <c r="HBH1" s="209"/>
      <c r="HBI1" s="209"/>
      <c r="HBJ1" s="209"/>
      <c r="HBK1" s="209"/>
      <c r="HBL1" s="209"/>
      <c r="HBM1" s="209"/>
      <c r="HBN1" s="209"/>
      <c r="HBO1" s="209"/>
      <c r="HBP1" s="209"/>
      <c r="HBQ1" s="209"/>
      <c r="HBR1" s="209"/>
      <c r="HBS1" s="209"/>
      <c r="HBT1" s="209"/>
      <c r="HBU1" s="209"/>
      <c r="HBV1" s="209"/>
      <c r="HBW1" s="209"/>
      <c r="HBX1" s="209"/>
      <c r="HBY1" s="209"/>
      <c r="HBZ1" s="209"/>
      <c r="HCA1" s="209"/>
      <c r="HCB1" s="209"/>
      <c r="HCC1" s="209"/>
      <c r="HCD1" s="209"/>
      <c r="HCE1" s="209"/>
      <c r="HCF1" s="209"/>
      <c r="HCG1" s="209"/>
      <c r="HCH1" s="209"/>
      <c r="HCI1" s="209"/>
      <c r="HCJ1" s="209"/>
      <c r="HCK1" s="209"/>
      <c r="HCL1" s="209"/>
      <c r="HCM1" s="209"/>
      <c r="HCN1" s="209"/>
      <c r="HCO1" s="209"/>
      <c r="HCP1" s="209"/>
      <c r="HCQ1" s="209"/>
      <c r="HCR1" s="209"/>
      <c r="HCS1" s="209"/>
      <c r="HCT1" s="209"/>
      <c r="HCU1" s="209"/>
      <c r="HCV1" s="209"/>
      <c r="HCW1" s="209"/>
      <c r="HCX1" s="209"/>
      <c r="HCY1" s="209"/>
      <c r="HCZ1" s="209"/>
      <c r="HDA1" s="209"/>
      <c r="HDB1" s="209"/>
      <c r="HDC1" s="209"/>
      <c r="HDD1" s="209"/>
      <c r="HDE1" s="209"/>
      <c r="HDF1" s="209"/>
      <c r="HDG1" s="209"/>
      <c r="HDH1" s="209"/>
      <c r="HDI1" s="209"/>
      <c r="HDJ1" s="209"/>
      <c r="HDK1" s="209"/>
      <c r="HDL1" s="209"/>
      <c r="HDM1" s="209"/>
      <c r="HDN1" s="209"/>
      <c r="HDO1" s="209"/>
      <c r="HDP1" s="209"/>
      <c r="HDQ1" s="209"/>
      <c r="HDR1" s="209"/>
      <c r="HDS1" s="209"/>
      <c r="HDT1" s="209"/>
      <c r="HDU1" s="209"/>
      <c r="HDV1" s="209"/>
      <c r="HDW1" s="209"/>
      <c r="HDX1" s="209"/>
      <c r="HDY1" s="209"/>
      <c r="HDZ1" s="209"/>
      <c r="HEA1" s="209"/>
      <c r="HEB1" s="209"/>
      <c r="HEC1" s="209"/>
      <c r="HED1" s="209"/>
      <c r="HEE1" s="209"/>
      <c r="HEF1" s="209"/>
      <c r="HEG1" s="209"/>
      <c r="HEH1" s="209"/>
      <c r="HEI1" s="209"/>
      <c r="HEJ1" s="209"/>
      <c r="HEK1" s="209"/>
      <c r="HEL1" s="209"/>
      <c r="HEM1" s="209"/>
      <c r="HEN1" s="209"/>
      <c r="HEO1" s="209"/>
      <c r="HEP1" s="209"/>
      <c r="HEQ1" s="209"/>
      <c r="HER1" s="209"/>
      <c r="HES1" s="209"/>
      <c r="HET1" s="209"/>
      <c r="HEU1" s="209"/>
      <c r="HEV1" s="209"/>
      <c r="HEW1" s="209"/>
      <c r="HEX1" s="209"/>
      <c r="HEY1" s="209"/>
      <c r="HEZ1" s="209"/>
      <c r="HFA1" s="209"/>
      <c r="HFB1" s="209"/>
      <c r="HFC1" s="209"/>
      <c r="HFD1" s="209"/>
      <c r="HFE1" s="209"/>
      <c r="HFF1" s="209"/>
      <c r="HFG1" s="209"/>
      <c r="HFH1" s="209"/>
      <c r="HFI1" s="209"/>
      <c r="HFJ1" s="209"/>
      <c r="HFK1" s="209"/>
      <c r="HFL1" s="209"/>
      <c r="HFM1" s="209"/>
      <c r="HFN1" s="209"/>
      <c r="HFO1" s="209"/>
      <c r="HFP1" s="209"/>
      <c r="HFQ1" s="209"/>
      <c r="HFR1" s="209"/>
      <c r="HFS1" s="209"/>
      <c r="HFT1" s="209"/>
      <c r="HFU1" s="209"/>
      <c r="HFV1" s="209"/>
      <c r="HFW1" s="209"/>
      <c r="HFX1" s="209"/>
      <c r="HFY1" s="209"/>
      <c r="HFZ1" s="209"/>
      <c r="HGA1" s="209"/>
      <c r="HGB1" s="209"/>
      <c r="HGC1" s="209"/>
      <c r="HGD1" s="209"/>
      <c r="HGE1" s="209"/>
      <c r="HGF1" s="209"/>
      <c r="HGG1" s="209"/>
      <c r="HGH1" s="209"/>
      <c r="HGI1" s="209"/>
      <c r="HGJ1" s="209"/>
      <c r="HGK1" s="209"/>
      <c r="HGL1" s="209"/>
      <c r="HGM1" s="209"/>
      <c r="HGN1" s="209"/>
      <c r="HGO1" s="209"/>
      <c r="HGP1" s="209"/>
      <c r="HGQ1" s="209"/>
      <c r="HGR1" s="209"/>
      <c r="HGS1" s="209"/>
      <c r="HGT1" s="209"/>
      <c r="HGU1" s="209"/>
      <c r="HGV1" s="209"/>
      <c r="HGW1" s="209"/>
      <c r="HGX1" s="209"/>
      <c r="HGY1" s="209"/>
      <c r="HGZ1" s="209"/>
      <c r="HHA1" s="209"/>
      <c r="HHB1" s="209"/>
      <c r="HHC1" s="209"/>
      <c r="HHD1" s="209"/>
      <c r="HHE1" s="209"/>
      <c r="HHF1" s="209"/>
      <c r="HHG1" s="209"/>
      <c r="HHH1" s="209"/>
      <c r="HHI1" s="209"/>
      <c r="HHJ1" s="209"/>
      <c r="HHK1" s="209"/>
      <c r="HHL1" s="209"/>
      <c r="HHM1" s="209"/>
      <c r="HHN1" s="209"/>
      <c r="HHO1" s="209"/>
      <c r="HHP1" s="209"/>
      <c r="HHQ1" s="209"/>
      <c r="HHR1" s="209"/>
      <c r="HHS1" s="209"/>
      <c r="HHT1" s="209"/>
      <c r="HHU1" s="209"/>
      <c r="HHV1" s="209"/>
      <c r="HHW1" s="209"/>
      <c r="HHX1" s="209"/>
      <c r="HHY1" s="209"/>
      <c r="HHZ1" s="209"/>
      <c r="HIA1" s="209"/>
      <c r="HIB1" s="209"/>
      <c r="HIC1" s="209"/>
      <c r="HID1" s="209"/>
      <c r="HIE1" s="209"/>
      <c r="HIF1" s="209"/>
      <c r="HIG1" s="209"/>
      <c r="HIH1" s="209"/>
      <c r="HII1" s="209"/>
      <c r="HIJ1" s="209"/>
      <c r="HIK1" s="209"/>
      <c r="HIL1" s="209"/>
      <c r="HIM1" s="209"/>
      <c r="HIN1" s="209"/>
      <c r="HIO1" s="209"/>
      <c r="HIP1" s="209"/>
      <c r="HIQ1" s="209"/>
      <c r="HIR1" s="209"/>
      <c r="HIS1" s="209"/>
      <c r="HIT1" s="209"/>
      <c r="HIU1" s="209"/>
      <c r="HIV1" s="209"/>
      <c r="HIW1" s="209"/>
      <c r="HIX1" s="209"/>
      <c r="HIY1" s="209"/>
      <c r="HIZ1" s="209"/>
      <c r="HJA1" s="209"/>
      <c r="HJB1" s="209"/>
      <c r="HJC1" s="209"/>
      <c r="HJD1" s="209"/>
      <c r="HJE1" s="209"/>
      <c r="HJF1" s="209"/>
      <c r="HJG1" s="209"/>
      <c r="HJH1" s="209"/>
      <c r="HJI1" s="209"/>
      <c r="HJJ1" s="209"/>
      <c r="HJK1" s="209"/>
      <c r="HJL1" s="209"/>
      <c r="HJM1" s="209"/>
      <c r="HJN1" s="209"/>
      <c r="HJO1" s="209"/>
      <c r="HJP1" s="209"/>
      <c r="HJQ1" s="209"/>
      <c r="HJR1" s="209"/>
      <c r="HJS1" s="209"/>
      <c r="HJT1" s="209"/>
      <c r="HJU1" s="209"/>
      <c r="HJV1" s="209"/>
      <c r="HJW1" s="209"/>
      <c r="HJX1" s="209"/>
      <c r="HJY1" s="209"/>
      <c r="HJZ1" s="209"/>
      <c r="HKA1" s="209"/>
      <c r="HKB1" s="209"/>
      <c r="HKC1" s="209"/>
      <c r="HKD1" s="209"/>
      <c r="HKE1" s="209"/>
      <c r="HKF1" s="209"/>
      <c r="HKG1" s="209"/>
      <c r="HKH1" s="209"/>
      <c r="HKI1" s="209"/>
      <c r="HKJ1" s="209"/>
      <c r="HKK1" s="209"/>
      <c r="HKL1" s="209"/>
      <c r="HKM1" s="209"/>
      <c r="HKN1" s="209"/>
      <c r="HKO1" s="209"/>
      <c r="HKP1" s="209"/>
      <c r="HKQ1" s="209"/>
      <c r="HKR1" s="209"/>
      <c r="HKS1" s="209"/>
      <c r="HKT1" s="209"/>
      <c r="HKU1" s="209"/>
      <c r="HKV1" s="209"/>
      <c r="HKW1" s="209"/>
      <c r="HKX1" s="209"/>
      <c r="HKY1" s="209"/>
      <c r="HKZ1" s="209"/>
      <c r="HLA1" s="209"/>
      <c r="HLB1" s="209"/>
      <c r="HLC1" s="209"/>
      <c r="HLD1" s="209"/>
      <c r="HLE1" s="209"/>
      <c r="HLF1" s="209"/>
      <c r="HLG1" s="209"/>
      <c r="HLH1" s="209"/>
      <c r="HLI1" s="209"/>
      <c r="HLJ1" s="209"/>
      <c r="HLK1" s="209"/>
      <c r="HLL1" s="209"/>
      <c r="HLM1" s="209"/>
      <c r="HLN1" s="209"/>
      <c r="HLO1" s="209"/>
      <c r="HLP1" s="209"/>
      <c r="HLQ1" s="209"/>
      <c r="HLR1" s="209"/>
      <c r="HLS1" s="209"/>
      <c r="HLT1" s="209"/>
      <c r="HLU1" s="209"/>
      <c r="HLV1" s="209"/>
      <c r="HLW1" s="209"/>
      <c r="HLX1" s="209"/>
      <c r="HLY1" s="209"/>
      <c r="HLZ1" s="209"/>
      <c r="HMA1" s="209"/>
      <c r="HMB1" s="209"/>
      <c r="HMC1" s="209"/>
      <c r="HMD1" s="209"/>
      <c r="HME1" s="209"/>
      <c r="HMF1" s="209"/>
      <c r="HMG1" s="209"/>
      <c r="HMH1" s="209"/>
      <c r="HMI1" s="209"/>
      <c r="HMJ1" s="209"/>
      <c r="HMK1" s="209"/>
      <c r="HML1" s="209"/>
      <c r="HMM1" s="209"/>
      <c r="HMN1" s="209"/>
      <c r="HMO1" s="209"/>
      <c r="HMP1" s="209"/>
      <c r="HMQ1" s="209"/>
      <c r="HMR1" s="209"/>
      <c r="HMS1" s="209"/>
      <c r="HMT1" s="209"/>
      <c r="HMU1" s="209"/>
      <c r="HMV1" s="209"/>
      <c r="HMW1" s="209"/>
      <c r="HMX1" s="209"/>
      <c r="HMY1" s="209"/>
      <c r="HMZ1" s="209"/>
      <c r="HNA1" s="209"/>
      <c r="HNB1" s="209"/>
      <c r="HNC1" s="209"/>
      <c r="HND1" s="209"/>
      <c r="HNE1" s="209"/>
      <c r="HNF1" s="209"/>
      <c r="HNG1" s="209"/>
      <c r="HNH1" s="209"/>
      <c r="HNI1" s="209"/>
      <c r="HNJ1" s="209"/>
      <c r="HNK1" s="209"/>
      <c r="HNL1" s="209"/>
      <c r="HNM1" s="209"/>
      <c r="HNN1" s="209"/>
      <c r="HNO1" s="209"/>
      <c r="HNP1" s="209"/>
      <c r="HNQ1" s="209"/>
      <c r="HNR1" s="209"/>
      <c r="HNS1" s="209"/>
      <c r="HNT1" s="209"/>
      <c r="HNU1" s="209"/>
      <c r="HNV1" s="209"/>
      <c r="HNW1" s="209"/>
      <c r="HNX1" s="209"/>
      <c r="HNY1" s="209"/>
      <c r="HNZ1" s="209"/>
      <c r="HOA1" s="209"/>
      <c r="HOB1" s="209"/>
      <c r="HOC1" s="209"/>
      <c r="HOD1" s="209"/>
      <c r="HOE1" s="209"/>
      <c r="HOF1" s="209"/>
      <c r="HOG1" s="209"/>
      <c r="HOH1" s="209"/>
      <c r="HOI1" s="209"/>
      <c r="HOJ1" s="209"/>
      <c r="HOK1" s="209"/>
      <c r="HOL1" s="209"/>
      <c r="HOM1" s="209"/>
      <c r="HON1" s="209"/>
      <c r="HOO1" s="209"/>
      <c r="HOP1" s="209"/>
      <c r="HOQ1" s="209"/>
      <c r="HOR1" s="209"/>
      <c r="HOS1" s="209"/>
      <c r="HOT1" s="209"/>
      <c r="HOU1" s="209"/>
      <c r="HOV1" s="209"/>
      <c r="HOW1" s="209"/>
      <c r="HOX1" s="209"/>
      <c r="HOY1" s="209"/>
      <c r="HOZ1" s="209"/>
      <c r="HPA1" s="209"/>
      <c r="HPB1" s="209"/>
      <c r="HPC1" s="209"/>
      <c r="HPD1" s="209"/>
      <c r="HPE1" s="209"/>
      <c r="HPF1" s="209"/>
      <c r="HPG1" s="209"/>
      <c r="HPH1" s="209"/>
      <c r="HPI1" s="209"/>
      <c r="HPJ1" s="209"/>
      <c r="HPK1" s="209"/>
      <c r="HPL1" s="209"/>
      <c r="HPM1" s="209"/>
      <c r="HPN1" s="209"/>
      <c r="HPO1" s="209"/>
      <c r="HPP1" s="209"/>
      <c r="HPQ1" s="209"/>
      <c r="HPR1" s="209"/>
      <c r="HPS1" s="209"/>
      <c r="HPT1" s="209"/>
      <c r="HPU1" s="209"/>
      <c r="HPV1" s="209"/>
      <c r="HPW1" s="209"/>
      <c r="HPX1" s="209"/>
      <c r="HPY1" s="209"/>
      <c r="HPZ1" s="209"/>
      <c r="HQA1" s="209"/>
      <c r="HQB1" s="209"/>
      <c r="HQC1" s="209"/>
      <c r="HQD1" s="209"/>
      <c r="HQE1" s="209"/>
      <c r="HQF1" s="209"/>
      <c r="HQG1" s="209"/>
      <c r="HQH1" s="209"/>
      <c r="HQI1" s="209"/>
      <c r="HQJ1" s="209"/>
      <c r="HQK1" s="209"/>
      <c r="HQL1" s="209"/>
      <c r="HQM1" s="209"/>
      <c r="HQN1" s="209"/>
      <c r="HQO1" s="209"/>
      <c r="HQP1" s="209"/>
      <c r="HQQ1" s="209"/>
      <c r="HQR1" s="209"/>
      <c r="HQS1" s="209"/>
      <c r="HQT1" s="209"/>
      <c r="HQU1" s="209"/>
      <c r="HQV1" s="209"/>
      <c r="HQW1" s="209"/>
      <c r="HQX1" s="209"/>
      <c r="HQY1" s="209"/>
      <c r="HQZ1" s="209"/>
      <c r="HRA1" s="209"/>
      <c r="HRB1" s="209"/>
      <c r="HRC1" s="209"/>
      <c r="HRD1" s="209"/>
      <c r="HRE1" s="209"/>
      <c r="HRF1" s="209"/>
      <c r="HRG1" s="209"/>
      <c r="HRH1" s="209"/>
      <c r="HRI1" s="209"/>
      <c r="HRJ1" s="209"/>
      <c r="HRK1" s="209"/>
      <c r="HRL1" s="209"/>
      <c r="HRM1" s="209"/>
      <c r="HRN1" s="209"/>
      <c r="HRO1" s="209"/>
      <c r="HRP1" s="209"/>
      <c r="HRQ1" s="209"/>
      <c r="HRR1" s="209"/>
      <c r="HRS1" s="209"/>
      <c r="HRT1" s="209"/>
      <c r="HRU1" s="209"/>
      <c r="HRV1" s="209"/>
      <c r="HRW1" s="209"/>
      <c r="HRX1" s="209"/>
      <c r="HRY1" s="209"/>
      <c r="HRZ1" s="209"/>
      <c r="HSA1" s="209"/>
      <c r="HSB1" s="209"/>
      <c r="HSC1" s="209"/>
      <c r="HSD1" s="209"/>
      <c r="HSE1" s="209"/>
      <c r="HSF1" s="209"/>
      <c r="HSG1" s="209"/>
      <c r="HSH1" s="209"/>
      <c r="HSI1" s="209"/>
      <c r="HSJ1" s="209"/>
      <c r="HSK1" s="209"/>
      <c r="HSL1" s="209"/>
      <c r="HSM1" s="209"/>
      <c r="HSN1" s="209"/>
      <c r="HSO1" s="209"/>
      <c r="HSP1" s="209"/>
      <c r="HSQ1" s="209"/>
      <c r="HSR1" s="209"/>
      <c r="HSS1" s="209"/>
      <c r="HST1" s="209"/>
      <c r="HSU1" s="209"/>
      <c r="HSV1" s="209"/>
      <c r="HSW1" s="209"/>
      <c r="HSX1" s="209"/>
      <c r="HSY1" s="209"/>
      <c r="HSZ1" s="209"/>
      <c r="HTA1" s="209"/>
      <c r="HTB1" s="209"/>
      <c r="HTC1" s="209"/>
      <c r="HTD1" s="209"/>
      <c r="HTE1" s="209"/>
      <c r="HTF1" s="209"/>
      <c r="HTG1" s="209"/>
      <c r="HTH1" s="209"/>
      <c r="HTI1" s="209"/>
      <c r="HTJ1" s="209"/>
      <c r="HTK1" s="209"/>
      <c r="HTL1" s="209"/>
      <c r="HTM1" s="209"/>
      <c r="HTN1" s="209"/>
      <c r="HTO1" s="209"/>
      <c r="HTP1" s="209"/>
      <c r="HTQ1" s="209"/>
      <c r="HTR1" s="209"/>
      <c r="HTS1" s="209"/>
      <c r="HTT1" s="209"/>
      <c r="HTU1" s="209"/>
      <c r="HTV1" s="209"/>
      <c r="HTW1" s="209"/>
      <c r="HTX1" s="209"/>
      <c r="HTY1" s="209"/>
      <c r="HTZ1" s="209"/>
      <c r="HUA1" s="209"/>
      <c r="HUB1" s="209"/>
      <c r="HUC1" s="209"/>
      <c r="HUD1" s="209"/>
      <c r="HUE1" s="209"/>
      <c r="HUF1" s="209"/>
      <c r="HUG1" s="209"/>
      <c r="HUH1" s="209"/>
      <c r="HUI1" s="209"/>
      <c r="HUJ1" s="209"/>
      <c r="HUK1" s="209"/>
      <c r="HUL1" s="209"/>
      <c r="HUM1" s="209"/>
      <c r="HUN1" s="209"/>
      <c r="HUO1" s="209"/>
      <c r="HUP1" s="209"/>
      <c r="HUQ1" s="209"/>
      <c r="HUR1" s="209"/>
      <c r="HUS1" s="209"/>
      <c r="HUT1" s="209"/>
      <c r="HUU1" s="209"/>
      <c r="HUV1" s="209"/>
      <c r="HUW1" s="209"/>
      <c r="HUX1" s="209"/>
      <c r="HUY1" s="209"/>
      <c r="HUZ1" s="209"/>
      <c r="HVA1" s="209"/>
      <c r="HVB1" s="209"/>
      <c r="HVC1" s="209"/>
      <c r="HVD1" s="209"/>
      <c r="HVE1" s="209"/>
      <c r="HVF1" s="209"/>
      <c r="HVG1" s="209"/>
      <c r="HVH1" s="209"/>
      <c r="HVI1" s="209"/>
      <c r="HVJ1" s="209"/>
      <c r="HVK1" s="209"/>
      <c r="HVL1" s="209"/>
      <c r="HVM1" s="209"/>
      <c r="HVN1" s="209"/>
      <c r="HVO1" s="209"/>
      <c r="HVP1" s="209"/>
      <c r="HVQ1" s="209"/>
      <c r="HVR1" s="209"/>
      <c r="HVS1" s="209"/>
      <c r="HVT1" s="209"/>
      <c r="HVU1" s="209"/>
      <c r="HVV1" s="209"/>
      <c r="HVW1" s="209"/>
      <c r="HVX1" s="209"/>
      <c r="HVY1" s="209"/>
      <c r="HVZ1" s="209"/>
      <c r="HWA1" s="209"/>
      <c r="HWB1" s="209"/>
      <c r="HWC1" s="209"/>
      <c r="HWD1" s="209"/>
      <c r="HWE1" s="209"/>
      <c r="HWF1" s="209"/>
      <c r="HWG1" s="209"/>
      <c r="HWH1" s="209"/>
      <c r="HWI1" s="209"/>
      <c r="HWJ1" s="209"/>
      <c r="HWK1" s="209"/>
      <c r="HWL1" s="209"/>
      <c r="HWM1" s="209"/>
      <c r="HWN1" s="209"/>
      <c r="HWO1" s="209"/>
      <c r="HWP1" s="209"/>
      <c r="HWQ1" s="209"/>
      <c r="HWR1" s="209"/>
      <c r="HWS1" s="209"/>
      <c r="HWT1" s="209"/>
      <c r="HWU1" s="209"/>
      <c r="HWV1" s="209"/>
      <c r="HWW1" s="209"/>
      <c r="HWX1" s="209"/>
      <c r="HWY1" s="209"/>
      <c r="HWZ1" s="209"/>
      <c r="HXA1" s="209"/>
      <c r="HXB1" s="209"/>
      <c r="HXC1" s="209"/>
      <c r="HXD1" s="209"/>
      <c r="HXE1" s="209"/>
      <c r="HXF1" s="209"/>
      <c r="HXG1" s="209"/>
      <c r="HXH1" s="209"/>
      <c r="HXI1" s="209"/>
      <c r="HXJ1" s="209"/>
      <c r="HXK1" s="209"/>
      <c r="HXL1" s="209"/>
      <c r="HXM1" s="209"/>
      <c r="HXN1" s="209"/>
      <c r="HXO1" s="209"/>
      <c r="HXP1" s="209"/>
      <c r="HXQ1" s="209"/>
      <c r="HXR1" s="209"/>
      <c r="HXS1" s="209"/>
      <c r="HXT1" s="209"/>
      <c r="HXU1" s="209"/>
      <c r="HXV1" s="209"/>
      <c r="HXW1" s="209"/>
      <c r="HXX1" s="209"/>
      <c r="HXY1" s="209"/>
      <c r="HXZ1" s="209"/>
      <c r="HYA1" s="209"/>
      <c r="HYB1" s="209"/>
      <c r="HYC1" s="209"/>
      <c r="HYD1" s="209"/>
      <c r="HYE1" s="209"/>
      <c r="HYF1" s="209"/>
      <c r="HYG1" s="209"/>
      <c r="HYH1" s="209"/>
      <c r="HYI1" s="209"/>
      <c r="HYJ1" s="209"/>
      <c r="HYK1" s="209"/>
      <c r="HYL1" s="209"/>
      <c r="HYM1" s="209"/>
      <c r="HYN1" s="209"/>
      <c r="HYO1" s="209"/>
      <c r="HYP1" s="209"/>
      <c r="HYQ1" s="209"/>
      <c r="HYR1" s="209"/>
      <c r="HYS1" s="209"/>
      <c r="HYT1" s="209"/>
      <c r="HYU1" s="209"/>
      <c r="HYV1" s="209"/>
      <c r="HYW1" s="209"/>
      <c r="HYX1" s="209"/>
      <c r="HYY1" s="209"/>
      <c r="HYZ1" s="209"/>
      <c r="HZA1" s="209"/>
      <c r="HZB1" s="209"/>
      <c r="HZC1" s="209"/>
      <c r="HZD1" s="209"/>
      <c r="HZE1" s="209"/>
      <c r="HZF1" s="209"/>
      <c r="HZG1" s="209"/>
      <c r="HZH1" s="209"/>
      <c r="HZI1" s="209"/>
      <c r="HZJ1" s="209"/>
      <c r="HZK1" s="209"/>
      <c r="HZL1" s="209"/>
      <c r="HZM1" s="209"/>
      <c r="HZN1" s="209"/>
      <c r="HZO1" s="209"/>
      <c r="HZP1" s="209"/>
      <c r="HZQ1" s="209"/>
      <c r="HZR1" s="209"/>
      <c r="HZS1" s="209"/>
      <c r="HZT1" s="209"/>
      <c r="HZU1" s="209"/>
      <c r="HZV1" s="209"/>
      <c r="HZW1" s="209"/>
      <c r="HZX1" s="209"/>
      <c r="HZY1" s="209"/>
      <c r="HZZ1" s="209"/>
      <c r="IAA1" s="209"/>
      <c r="IAB1" s="209"/>
      <c r="IAC1" s="209"/>
      <c r="IAD1" s="209"/>
      <c r="IAE1" s="209"/>
      <c r="IAF1" s="209"/>
      <c r="IAG1" s="209"/>
      <c r="IAH1" s="209"/>
      <c r="IAI1" s="209"/>
      <c r="IAJ1" s="209"/>
      <c r="IAK1" s="209"/>
      <c r="IAL1" s="209"/>
      <c r="IAM1" s="209"/>
      <c r="IAN1" s="209"/>
      <c r="IAO1" s="209"/>
      <c r="IAP1" s="209"/>
      <c r="IAQ1" s="209"/>
      <c r="IAR1" s="209"/>
      <c r="IAS1" s="209"/>
      <c r="IAT1" s="209"/>
      <c r="IAU1" s="209"/>
      <c r="IAV1" s="209"/>
      <c r="IAW1" s="209"/>
      <c r="IAX1" s="209"/>
      <c r="IAY1" s="209"/>
      <c r="IAZ1" s="209"/>
      <c r="IBA1" s="209"/>
      <c r="IBB1" s="209"/>
      <c r="IBC1" s="209"/>
      <c r="IBD1" s="209"/>
      <c r="IBE1" s="209"/>
      <c r="IBF1" s="209"/>
      <c r="IBG1" s="209"/>
      <c r="IBH1" s="209"/>
      <c r="IBI1" s="209"/>
      <c r="IBJ1" s="209"/>
      <c r="IBK1" s="209"/>
      <c r="IBL1" s="209"/>
      <c r="IBM1" s="209"/>
      <c r="IBN1" s="209"/>
      <c r="IBO1" s="209"/>
      <c r="IBP1" s="209"/>
      <c r="IBQ1" s="209"/>
      <c r="IBR1" s="209"/>
      <c r="IBS1" s="209"/>
      <c r="IBT1" s="209"/>
      <c r="IBU1" s="209"/>
      <c r="IBV1" s="209"/>
      <c r="IBW1" s="209"/>
      <c r="IBX1" s="209"/>
      <c r="IBY1" s="209"/>
      <c r="IBZ1" s="209"/>
      <c r="ICA1" s="209"/>
      <c r="ICB1" s="209"/>
      <c r="ICC1" s="209"/>
      <c r="ICD1" s="209"/>
      <c r="ICE1" s="209"/>
      <c r="ICF1" s="209"/>
      <c r="ICG1" s="209"/>
      <c r="ICH1" s="209"/>
      <c r="ICI1" s="209"/>
      <c r="ICJ1" s="209"/>
      <c r="ICK1" s="209"/>
      <c r="ICL1" s="209"/>
      <c r="ICM1" s="209"/>
      <c r="ICN1" s="209"/>
      <c r="ICO1" s="209"/>
      <c r="ICP1" s="209"/>
      <c r="ICQ1" s="209"/>
      <c r="ICR1" s="209"/>
      <c r="ICS1" s="209"/>
      <c r="ICT1" s="209"/>
      <c r="ICU1" s="209"/>
      <c r="ICV1" s="209"/>
      <c r="ICW1" s="209"/>
      <c r="ICX1" s="209"/>
      <c r="ICY1" s="209"/>
      <c r="ICZ1" s="209"/>
      <c r="IDA1" s="209"/>
      <c r="IDB1" s="209"/>
      <c r="IDC1" s="209"/>
      <c r="IDD1" s="209"/>
      <c r="IDE1" s="209"/>
      <c r="IDF1" s="209"/>
      <c r="IDG1" s="209"/>
      <c r="IDH1" s="209"/>
      <c r="IDI1" s="209"/>
      <c r="IDJ1" s="209"/>
      <c r="IDK1" s="209"/>
      <c r="IDL1" s="209"/>
      <c r="IDM1" s="209"/>
      <c r="IDN1" s="209"/>
      <c r="IDO1" s="209"/>
      <c r="IDP1" s="209"/>
      <c r="IDQ1" s="209"/>
      <c r="IDR1" s="209"/>
      <c r="IDS1" s="209"/>
      <c r="IDT1" s="209"/>
      <c r="IDU1" s="209"/>
      <c r="IDV1" s="209"/>
      <c r="IDW1" s="209"/>
      <c r="IDX1" s="209"/>
      <c r="IDY1" s="209"/>
      <c r="IDZ1" s="209"/>
      <c r="IEA1" s="209"/>
      <c r="IEB1" s="209"/>
      <c r="IEC1" s="209"/>
      <c r="IED1" s="209"/>
      <c r="IEE1" s="209"/>
      <c r="IEF1" s="209"/>
      <c r="IEG1" s="209"/>
      <c r="IEH1" s="209"/>
      <c r="IEI1" s="209"/>
      <c r="IEJ1" s="209"/>
      <c r="IEK1" s="209"/>
      <c r="IEL1" s="209"/>
      <c r="IEM1" s="209"/>
      <c r="IEN1" s="209"/>
      <c r="IEO1" s="209"/>
      <c r="IEP1" s="209"/>
      <c r="IEQ1" s="209"/>
      <c r="IER1" s="209"/>
      <c r="IES1" s="209"/>
      <c r="IET1" s="209"/>
      <c r="IEU1" s="209"/>
      <c r="IEV1" s="209"/>
      <c r="IEW1" s="209"/>
      <c r="IEX1" s="209"/>
      <c r="IEY1" s="209"/>
      <c r="IEZ1" s="209"/>
      <c r="IFA1" s="209"/>
      <c r="IFB1" s="209"/>
      <c r="IFC1" s="209"/>
      <c r="IFD1" s="209"/>
      <c r="IFE1" s="209"/>
      <c r="IFF1" s="209"/>
      <c r="IFG1" s="209"/>
      <c r="IFH1" s="209"/>
      <c r="IFI1" s="209"/>
      <c r="IFJ1" s="209"/>
      <c r="IFK1" s="209"/>
      <c r="IFL1" s="209"/>
      <c r="IFM1" s="209"/>
      <c r="IFN1" s="209"/>
      <c r="IFO1" s="209"/>
      <c r="IFP1" s="209"/>
      <c r="IFQ1" s="209"/>
      <c r="IFR1" s="209"/>
      <c r="IFS1" s="209"/>
      <c r="IFT1" s="209"/>
      <c r="IFU1" s="209"/>
      <c r="IFV1" s="209"/>
      <c r="IFW1" s="209"/>
      <c r="IFX1" s="209"/>
      <c r="IFY1" s="209"/>
      <c r="IFZ1" s="209"/>
      <c r="IGA1" s="209"/>
      <c r="IGB1" s="209"/>
      <c r="IGC1" s="209"/>
      <c r="IGD1" s="209"/>
      <c r="IGE1" s="209"/>
      <c r="IGF1" s="209"/>
      <c r="IGG1" s="209"/>
      <c r="IGH1" s="209"/>
      <c r="IGI1" s="209"/>
      <c r="IGJ1" s="209"/>
      <c r="IGK1" s="209"/>
      <c r="IGL1" s="209"/>
      <c r="IGM1" s="209"/>
      <c r="IGN1" s="209"/>
      <c r="IGO1" s="209"/>
      <c r="IGP1" s="209"/>
      <c r="IGQ1" s="209"/>
      <c r="IGR1" s="209"/>
      <c r="IGS1" s="209"/>
      <c r="IGT1" s="209"/>
      <c r="IGU1" s="209"/>
      <c r="IGV1" s="209"/>
      <c r="IGW1" s="209"/>
      <c r="IGX1" s="209"/>
      <c r="IGY1" s="209"/>
      <c r="IGZ1" s="209"/>
      <c r="IHA1" s="209"/>
      <c r="IHB1" s="209"/>
      <c r="IHC1" s="209"/>
      <c r="IHD1" s="209"/>
      <c r="IHE1" s="209"/>
      <c r="IHF1" s="209"/>
      <c r="IHG1" s="209"/>
      <c r="IHH1" s="209"/>
      <c r="IHI1" s="209"/>
      <c r="IHJ1" s="209"/>
      <c r="IHK1" s="209"/>
      <c r="IHL1" s="209"/>
      <c r="IHM1" s="209"/>
      <c r="IHN1" s="209"/>
      <c r="IHO1" s="209"/>
      <c r="IHP1" s="209"/>
      <c r="IHQ1" s="209"/>
      <c r="IHR1" s="209"/>
      <c r="IHS1" s="209"/>
      <c r="IHT1" s="209"/>
      <c r="IHU1" s="209"/>
      <c r="IHV1" s="209"/>
      <c r="IHW1" s="209"/>
      <c r="IHX1" s="209"/>
      <c r="IHY1" s="209"/>
      <c r="IHZ1" s="209"/>
      <c r="IIA1" s="209"/>
      <c r="IIB1" s="209"/>
      <c r="IIC1" s="209"/>
      <c r="IID1" s="209"/>
      <c r="IIE1" s="209"/>
      <c r="IIF1" s="209"/>
      <c r="IIG1" s="209"/>
      <c r="IIH1" s="209"/>
      <c r="III1" s="209"/>
      <c r="IIJ1" s="209"/>
      <c r="IIK1" s="209"/>
      <c r="IIL1" s="209"/>
      <c r="IIM1" s="209"/>
      <c r="IIN1" s="209"/>
      <c r="IIO1" s="209"/>
      <c r="IIP1" s="209"/>
      <c r="IIQ1" s="209"/>
      <c r="IIR1" s="209"/>
      <c r="IIS1" s="209"/>
      <c r="IIT1" s="209"/>
      <c r="IIU1" s="209"/>
      <c r="IIV1" s="209"/>
      <c r="IIW1" s="209"/>
      <c r="IIX1" s="209"/>
      <c r="IIY1" s="209"/>
      <c r="IIZ1" s="209"/>
      <c r="IJA1" s="209"/>
      <c r="IJB1" s="209"/>
      <c r="IJC1" s="209"/>
      <c r="IJD1" s="209"/>
      <c r="IJE1" s="209"/>
      <c r="IJF1" s="209"/>
      <c r="IJG1" s="209"/>
      <c r="IJH1" s="209"/>
      <c r="IJI1" s="209"/>
      <c r="IJJ1" s="209"/>
      <c r="IJK1" s="209"/>
      <c r="IJL1" s="209"/>
      <c r="IJM1" s="209"/>
      <c r="IJN1" s="209"/>
      <c r="IJO1" s="209"/>
      <c r="IJP1" s="209"/>
      <c r="IJQ1" s="209"/>
      <c r="IJR1" s="209"/>
      <c r="IJS1" s="209"/>
      <c r="IJT1" s="209"/>
      <c r="IJU1" s="209"/>
      <c r="IJV1" s="209"/>
      <c r="IJW1" s="209"/>
      <c r="IJX1" s="209"/>
      <c r="IJY1" s="209"/>
      <c r="IJZ1" s="209"/>
      <c r="IKA1" s="209"/>
      <c r="IKB1" s="209"/>
      <c r="IKC1" s="209"/>
      <c r="IKD1" s="209"/>
      <c r="IKE1" s="209"/>
      <c r="IKF1" s="209"/>
      <c r="IKG1" s="209"/>
      <c r="IKH1" s="209"/>
      <c r="IKI1" s="209"/>
      <c r="IKJ1" s="209"/>
      <c r="IKK1" s="209"/>
      <c r="IKL1" s="209"/>
      <c r="IKM1" s="209"/>
      <c r="IKN1" s="209"/>
      <c r="IKO1" s="209"/>
      <c r="IKP1" s="209"/>
      <c r="IKQ1" s="209"/>
      <c r="IKR1" s="209"/>
      <c r="IKS1" s="209"/>
      <c r="IKT1" s="209"/>
      <c r="IKU1" s="209"/>
      <c r="IKV1" s="209"/>
      <c r="IKW1" s="209"/>
      <c r="IKX1" s="209"/>
      <c r="IKY1" s="209"/>
      <c r="IKZ1" s="209"/>
      <c r="ILA1" s="209"/>
      <c r="ILB1" s="209"/>
      <c r="ILC1" s="209"/>
      <c r="ILD1" s="209"/>
      <c r="ILE1" s="209"/>
      <c r="ILF1" s="209"/>
      <c r="ILG1" s="209"/>
      <c r="ILH1" s="209"/>
      <c r="ILI1" s="209"/>
      <c r="ILJ1" s="209"/>
      <c r="ILK1" s="209"/>
      <c r="ILL1" s="209"/>
      <c r="ILM1" s="209"/>
      <c r="ILN1" s="209"/>
      <c r="ILO1" s="209"/>
      <c r="ILP1" s="209"/>
      <c r="ILQ1" s="209"/>
      <c r="ILR1" s="209"/>
      <c r="ILS1" s="209"/>
      <c r="ILT1" s="209"/>
      <c r="ILU1" s="209"/>
      <c r="ILV1" s="209"/>
      <c r="ILW1" s="209"/>
      <c r="ILX1" s="209"/>
      <c r="ILY1" s="209"/>
      <c r="ILZ1" s="209"/>
      <c r="IMA1" s="209"/>
      <c r="IMB1" s="209"/>
      <c r="IMC1" s="209"/>
      <c r="IMD1" s="209"/>
      <c r="IME1" s="209"/>
      <c r="IMF1" s="209"/>
      <c r="IMG1" s="209"/>
      <c r="IMH1" s="209"/>
      <c r="IMI1" s="209"/>
      <c r="IMJ1" s="209"/>
      <c r="IMK1" s="209"/>
      <c r="IML1" s="209"/>
      <c r="IMM1" s="209"/>
      <c r="IMN1" s="209"/>
      <c r="IMO1" s="209"/>
      <c r="IMP1" s="209"/>
      <c r="IMQ1" s="209"/>
      <c r="IMR1" s="209"/>
      <c r="IMS1" s="209"/>
      <c r="IMT1" s="209"/>
      <c r="IMU1" s="209"/>
      <c r="IMV1" s="209"/>
      <c r="IMW1" s="209"/>
      <c r="IMX1" s="209"/>
      <c r="IMY1" s="209"/>
      <c r="IMZ1" s="209"/>
      <c r="INA1" s="209"/>
      <c r="INB1" s="209"/>
      <c r="INC1" s="209"/>
      <c r="IND1" s="209"/>
      <c r="INE1" s="209"/>
      <c r="INF1" s="209"/>
      <c r="ING1" s="209"/>
      <c r="INH1" s="209"/>
      <c r="INI1" s="209"/>
      <c r="INJ1" s="209"/>
      <c r="INK1" s="209"/>
      <c r="INL1" s="209"/>
      <c r="INM1" s="209"/>
      <c r="INN1" s="209"/>
      <c r="INO1" s="209"/>
      <c r="INP1" s="209"/>
      <c r="INQ1" s="209"/>
      <c r="INR1" s="209"/>
      <c r="INS1" s="209"/>
      <c r="INT1" s="209"/>
      <c r="INU1" s="209"/>
      <c r="INV1" s="209"/>
      <c r="INW1" s="209"/>
      <c r="INX1" s="209"/>
      <c r="INY1" s="209"/>
      <c r="INZ1" s="209"/>
      <c r="IOA1" s="209"/>
      <c r="IOB1" s="209"/>
      <c r="IOC1" s="209"/>
      <c r="IOD1" s="209"/>
      <c r="IOE1" s="209"/>
      <c r="IOF1" s="209"/>
      <c r="IOG1" s="209"/>
      <c r="IOH1" s="209"/>
      <c r="IOI1" s="209"/>
      <c r="IOJ1" s="209"/>
      <c r="IOK1" s="209"/>
      <c r="IOL1" s="209"/>
      <c r="IOM1" s="209"/>
      <c r="ION1" s="209"/>
      <c r="IOO1" s="209"/>
      <c r="IOP1" s="209"/>
      <c r="IOQ1" s="209"/>
      <c r="IOR1" s="209"/>
      <c r="IOS1" s="209"/>
      <c r="IOT1" s="209"/>
      <c r="IOU1" s="209"/>
      <c r="IOV1" s="209"/>
      <c r="IOW1" s="209"/>
      <c r="IOX1" s="209"/>
      <c r="IOY1" s="209"/>
      <c r="IOZ1" s="209"/>
      <c r="IPA1" s="209"/>
      <c r="IPB1" s="209"/>
      <c r="IPC1" s="209"/>
      <c r="IPD1" s="209"/>
      <c r="IPE1" s="209"/>
      <c r="IPF1" s="209"/>
      <c r="IPG1" s="209"/>
      <c r="IPH1" s="209"/>
      <c r="IPI1" s="209"/>
      <c r="IPJ1" s="209"/>
      <c r="IPK1" s="209"/>
      <c r="IPL1" s="209"/>
      <c r="IPM1" s="209"/>
      <c r="IPN1" s="209"/>
      <c r="IPO1" s="209"/>
      <c r="IPP1" s="209"/>
      <c r="IPQ1" s="209"/>
      <c r="IPR1" s="209"/>
      <c r="IPS1" s="209"/>
      <c r="IPT1" s="209"/>
      <c r="IPU1" s="209"/>
      <c r="IPV1" s="209"/>
      <c r="IPW1" s="209"/>
      <c r="IPX1" s="209"/>
      <c r="IPY1" s="209"/>
      <c r="IPZ1" s="209"/>
      <c r="IQA1" s="209"/>
      <c r="IQB1" s="209"/>
      <c r="IQC1" s="209"/>
      <c r="IQD1" s="209"/>
      <c r="IQE1" s="209"/>
      <c r="IQF1" s="209"/>
      <c r="IQG1" s="209"/>
      <c r="IQH1" s="209"/>
      <c r="IQI1" s="209"/>
      <c r="IQJ1" s="209"/>
      <c r="IQK1" s="209"/>
      <c r="IQL1" s="209"/>
      <c r="IQM1" s="209"/>
      <c r="IQN1" s="209"/>
      <c r="IQO1" s="209"/>
      <c r="IQP1" s="209"/>
      <c r="IQQ1" s="209"/>
      <c r="IQR1" s="209"/>
      <c r="IQS1" s="209"/>
      <c r="IQT1" s="209"/>
      <c r="IQU1" s="209"/>
      <c r="IQV1" s="209"/>
      <c r="IQW1" s="209"/>
      <c r="IQX1" s="209"/>
      <c r="IQY1" s="209"/>
      <c r="IQZ1" s="209"/>
      <c r="IRA1" s="209"/>
      <c r="IRB1" s="209"/>
      <c r="IRC1" s="209"/>
      <c r="IRD1" s="209"/>
      <c r="IRE1" s="209"/>
      <c r="IRF1" s="209"/>
      <c r="IRG1" s="209"/>
      <c r="IRH1" s="209"/>
      <c r="IRI1" s="209"/>
      <c r="IRJ1" s="209"/>
      <c r="IRK1" s="209"/>
      <c r="IRL1" s="209"/>
      <c r="IRM1" s="209"/>
      <c r="IRN1" s="209"/>
      <c r="IRO1" s="209"/>
      <c r="IRP1" s="209"/>
      <c r="IRQ1" s="209"/>
      <c r="IRR1" s="209"/>
      <c r="IRS1" s="209"/>
      <c r="IRT1" s="209"/>
      <c r="IRU1" s="209"/>
      <c r="IRV1" s="209"/>
      <c r="IRW1" s="209"/>
      <c r="IRX1" s="209"/>
      <c r="IRY1" s="209"/>
      <c r="IRZ1" s="209"/>
      <c r="ISA1" s="209"/>
      <c r="ISB1" s="209"/>
      <c r="ISC1" s="209"/>
      <c r="ISD1" s="209"/>
      <c r="ISE1" s="209"/>
      <c r="ISF1" s="209"/>
      <c r="ISG1" s="209"/>
      <c r="ISH1" s="209"/>
      <c r="ISI1" s="209"/>
      <c r="ISJ1" s="209"/>
      <c r="ISK1" s="209"/>
      <c r="ISL1" s="209"/>
      <c r="ISM1" s="209"/>
      <c r="ISN1" s="209"/>
      <c r="ISO1" s="209"/>
      <c r="ISP1" s="209"/>
      <c r="ISQ1" s="209"/>
      <c r="ISR1" s="209"/>
      <c r="ISS1" s="209"/>
      <c r="IST1" s="209"/>
      <c r="ISU1" s="209"/>
      <c r="ISV1" s="209"/>
      <c r="ISW1" s="209"/>
      <c r="ISX1" s="209"/>
      <c r="ISY1" s="209"/>
      <c r="ISZ1" s="209"/>
      <c r="ITA1" s="209"/>
      <c r="ITB1" s="209"/>
      <c r="ITC1" s="209"/>
      <c r="ITD1" s="209"/>
      <c r="ITE1" s="209"/>
      <c r="ITF1" s="209"/>
      <c r="ITG1" s="209"/>
      <c r="ITH1" s="209"/>
      <c r="ITI1" s="209"/>
      <c r="ITJ1" s="209"/>
      <c r="ITK1" s="209"/>
      <c r="ITL1" s="209"/>
      <c r="ITM1" s="209"/>
      <c r="ITN1" s="209"/>
      <c r="ITO1" s="209"/>
      <c r="ITP1" s="209"/>
      <c r="ITQ1" s="209"/>
      <c r="ITR1" s="209"/>
      <c r="ITS1" s="209"/>
      <c r="ITT1" s="209"/>
      <c r="ITU1" s="209"/>
      <c r="ITV1" s="209"/>
      <c r="ITW1" s="209"/>
      <c r="ITX1" s="209"/>
      <c r="ITY1" s="209"/>
      <c r="ITZ1" s="209"/>
      <c r="IUA1" s="209"/>
      <c r="IUB1" s="209"/>
      <c r="IUC1" s="209"/>
      <c r="IUD1" s="209"/>
      <c r="IUE1" s="209"/>
      <c r="IUF1" s="209"/>
      <c r="IUG1" s="209"/>
      <c r="IUH1" s="209"/>
      <c r="IUI1" s="209"/>
      <c r="IUJ1" s="209"/>
      <c r="IUK1" s="209"/>
      <c r="IUL1" s="209"/>
      <c r="IUM1" s="209"/>
      <c r="IUN1" s="209"/>
      <c r="IUO1" s="209"/>
      <c r="IUP1" s="209"/>
      <c r="IUQ1" s="209"/>
      <c r="IUR1" s="209"/>
      <c r="IUS1" s="209"/>
      <c r="IUT1" s="209"/>
      <c r="IUU1" s="209"/>
      <c r="IUV1" s="209"/>
      <c r="IUW1" s="209"/>
      <c r="IUX1" s="209"/>
      <c r="IUY1" s="209"/>
      <c r="IUZ1" s="209"/>
      <c r="IVA1" s="209"/>
      <c r="IVB1" s="209"/>
      <c r="IVC1" s="209"/>
      <c r="IVD1" s="209"/>
      <c r="IVE1" s="209"/>
      <c r="IVF1" s="209"/>
      <c r="IVG1" s="209"/>
      <c r="IVH1" s="209"/>
      <c r="IVI1" s="209"/>
      <c r="IVJ1" s="209"/>
      <c r="IVK1" s="209"/>
      <c r="IVL1" s="209"/>
      <c r="IVM1" s="209"/>
      <c r="IVN1" s="209"/>
      <c r="IVO1" s="209"/>
      <c r="IVP1" s="209"/>
      <c r="IVQ1" s="209"/>
      <c r="IVR1" s="209"/>
      <c r="IVS1" s="209"/>
      <c r="IVT1" s="209"/>
      <c r="IVU1" s="209"/>
      <c r="IVV1" s="209"/>
      <c r="IVW1" s="209"/>
      <c r="IVX1" s="209"/>
      <c r="IVY1" s="209"/>
      <c r="IVZ1" s="209"/>
      <c r="IWA1" s="209"/>
      <c r="IWB1" s="209"/>
      <c r="IWC1" s="209"/>
      <c r="IWD1" s="209"/>
      <c r="IWE1" s="209"/>
      <c r="IWF1" s="209"/>
      <c r="IWG1" s="209"/>
      <c r="IWH1" s="209"/>
      <c r="IWI1" s="209"/>
      <c r="IWJ1" s="209"/>
      <c r="IWK1" s="209"/>
      <c r="IWL1" s="209"/>
      <c r="IWM1" s="209"/>
      <c r="IWN1" s="209"/>
      <c r="IWO1" s="209"/>
      <c r="IWP1" s="209"/>
      <c r="IWQ1" s="209"/>
      <c r="IWR1" s="209"/>
      <c r="IWS1" s="209"/>
      <c r="IWT1" s="209"/>
      <c r="IWU1" s="209"/>
      <c r="IWV1" s="209"/>
      <c r="IWW1" s="209"/>
      <c r="IWX1" s="209"/>
      <c r="IWY1" s="209"/>
      <c r="IWZ1" s="209"/>
      <c r="IXA1" s="209"/>
      <c r="IXB1" s="209"/>
      <c r="IXC1" s="209"/>
      <c r="IXD1" s="209"/>
      <c r="IXE1" s="209"/>
      <c r="IXF1" s="209"/>
      <c r="IXG1" s="209"/>
      <c r="IXH1" s="209"/>
      <c r="IXI1" s="209"/>
      <c r="IXJ1" s="209"/>
      <c r="IXK1" s="209"/>
      <c r="IXL1" s="209"/>
      <c r="IXM1" s="209"/>
      <c r="IXN1" s="209"/>
      <c r="IXO1" s="209"/>
      <c r="IXP1" s="209"/>
      <c r="IXQ1" s="209"/>
      <c r="IXR1" s="209"/>
      <c r="IXS1" s="209"/>
      <c r="IXT1" s="209"/>
      <c r="IXU1" s="209"/>
      <c r="IXV1" s="209"/>
      <c r="IXW1" s="209"/>
      <c r="IXX1" s="209"/>
      <c r="IXY1" s="209"/>
      <c r="IXZ1" s="209"/>
      <c r="IYA1" s="209"/>
      <c r="IYB1" s="209"/>
      <c r="IYC1" s="209"/>
      <c r="IYD1" s="209"/>
      <c r="IYE1" s="209"/>
      <c r="IYF1" s="209"/>
      <c r="IYG1" s="209"/>
      <c r="IYH1" s="209"/>
      <c r="IYI1" s="209"/>
      <c r="IYJ1" s="209"/>
      <c r="IYK1" s="209"/>
      <c r="IYL1" s="209"/>
      <c r="IYM1" s="209"/>
      <c r="IYN1" s="209"/>
      <c r="IYO1" s="209"/>
      <c r="IYP1" s="209"/>
      <c r="IYQ1" s="209"/>
      <c r="IYR1" s="209"/>
      <c r="IYS1" s="209"/>
      <c r="IYT1" s="209"/>
      <c r="IYU1" s="209"/>
      <c r="IYV1" s="209"/>
      <c r="IYW1" s="209"/>
      <c r="IYX1" s="209"/>
      <c r="IYY1" s="209"/>
      <c r="IYZ1" s="209"/>
      <c r="IZA1" s="209"/>
      <c r="IZB1" s="209"/>
      <c r="IZC1" s="209"/>
      <c r="IZD1" s="209"/>
      <c r="IZE1" s="209"/>
      <c r="IZF1" s="209"/>
      <c r="IZG1" s="209"/>
      <c r="IZH1" s="209"/>
      <c r="IZI1" s="209"/>
      <c r="IZJ1" s="209"/>
      <c r="IZK1" s="209"/>
      <c r="IZL1" s="209"/>
      <c r="IZM1" s="209"/>
      <c r="IZN1" s="209"/>
      <c r="IZO1" s="209"/>
      <c r="IZP1" s="209"/>
      <c r="IZQ1" s="209"/>
      <c r="IZR1" s="209"/>
      <c r="IZS1" s="209"/>
      <c r="IZT1" s="209"/>
      <c r="IZU1" s="209"/>
      <c r="IZV1" s="209"/>
      <c r="IZW1" s="209"/>
      <c r="IZX1" s="209"/>
      <c r="IZY1" s="209"/>
      <c r="IZZ1" s="209"/>
      <c r="JAA1" s="209"/>
      <c r="JAB1" s="209"/>
      <c r="JAC1" s="209"/>
      <c r="JAD1" s="209"/>
      <c r="JAE1" s="209"/>
      <c r="JAF1" s="209"/>
      <c r="JAG1" s="209"/>
      <c r="JAH1" s="209"/>
      <c r="JAI1" s="209"/>
      <c r="JAJ1" s="209"/>
      <c r="JAK1" s="209"/>
      <c r="JAL1" s="209"/>
      <c r="JAM1" s="209"/>
      <c r="JAN1" s="209"/>
      <c r="JAO1" s="209"/>
      <c r="JAP1" s="209"/>
      <c r="JAQ1" s="209"/>
      <c r="JAR1" s="209"/>
      <c r="JAS1" s="209"/>
      <c r="JAT1" s="209"/>
      <c r="JAU1" s="209"/>
      <c r="JAV1" s="209"/>
      <c r="JAW1" s="209"/>
      <c r="JAX1" s="209"/>
      <c r="JAY1" s="209"/>
      <c r="JAZ1" s="209"/>
      <c r="JBA1" s="209"/>
      <c r="JBB1" s="209"/>
      <c r="JBC1" s="209"/>
      <c r="JBD1" s="209"/>
      <c r="JBE1" s="209"/>
      <c r="JBF1" s="209"/>
      <c r="JBG1" s="209"/>
      <c r="JBH1" s="209"/>
      <c r="JBI1" s="209"/>
      <c r="JBJ1" s="209"/>
      <c r="JBK1" s="209"/>
      <c r="JBL1" s="209"/>
      <c r="JBM1" s="209"/>
      <c r="JBN1" s="209"/>
      <c r="JBO1" s="209"/>
      <c r="JBP1" s="209"/>
      <c r="JBQ1" s="209"/>
      <c r="JBR1" s="209"/>
      <c r="JBS1" s="209"/>
      <c r="JBT1" s="209"/>
      <c r="JBU1" s="209"/>
      <c r="JBV1" s="209"/>
      <c r="JBW1" s="209"/>
      <c r="JBX1" s="209"/>
      <c r="JBY1" s="209"/>
      <c r="JBZ1" s="209"/>
      <c r="JCA1" s="209"/>
      <c r="JCB1" s="209"/>
      <c r="JCC1" s="209"/>
      <c r="JCD1" s="209"/>
      <c r="JCE1" s="209"/>
      <c r="JCF1" s="209"/>
      <c r="JCG1" s="209"/>
      <c r="JCH1" s="209"/>
      <c r="JCI1" s="209"/>
      <c r="JCJ1" s="209"/>
      <c r="JCK1" s="209"/>
      <c r="JCL1" s="209"/>
      <c r="JCM1" s="209"/>
      <c r="JCN1" s="209"/>
      <c r="JCO1" s="209"/>
      <c r="JCP1" s="209"/>
      <c r="JCQ1" s="209"/>
      <c r="JCR1" s="209"/>
      <c r="JCS1" s="209"/>
      <c r="JCT1" s="209"/>
      <c r="JCU1" s="209"/>
      <c r="JCV1" s="209"/>
      <c r="JCW1" s="209"/>
      <c r="JCX1" s="209"/>
      <c r="JCY1" s="209"/>
      <c r="JCZ1" s="209"/>
      <c r="JDA1" s="209"/>
      <c r="JDB1" s="209"/>
      <c r="JDC1" s="209"/>
      <c r="JDD1" s="209"/>
      <c r="JDE1" s="209"/>
      <c r="JDF1" s="209"/>
      <c r="JDG1" s="209"/>
      <c r="JDH1" s="209"/>
      <c r="JDI1" s="209"/>
      <c r="JDJ1" s="209"/>
      <c r="JDK1" s="209"/>
      <c r="JDL1" s="209"/>
      <c r="JDM1" s="209"/>
      <c r="JDN1" s="209"/>
      <c r="JDO1" s="209"/>
      <c r="JDP1" s="209"/>
      <c r="JDQ1" s="209"/>
      <c r="JDR1" s="209"/>
      <c r="JDS1" s="209"/>
      <c r="JDT1" s="209"/>
      <c r="JDU1" s="209"/>
      <c r="JDV1" s="209"/>
      <c r="JDW1" s="209"/>
      <c r="JDX1" s="209"/>
      <c r="JDY1" s="209"/>
      <c r="JDZ1" s="209"/>
      <c r="JEA1" s="209"/>
      <c r="JEB1" s="209"/>
      <c r="JEC1" s="209"/>
      <c r="JED1" s="209"/>
      <c r="JEE1" s="209"/>
      <c r="JEF1" s="209"/>
      <c r="JEG1" s="209"/>
      <c r="JEH1" s="209"/>
      <c r="JEI1" s="209"/>
      <c r="JEJ1" s="209"/>
      <c r="JEK1" s="209"/>
      <c r="JEL1" s="209"/>
      <c r="JEM1" s="209"/>
      <c r="JEN1" s="209"/>
      <c r="JEO1" s="209"/>
      <c r="JEP1" s="209"/>
      <c r="JEQ1" s="209"/>
      <c r="JER1" s="209"/>
      <c r="JES1" s="209"/>
      <c r="JET1" s="209"/>
      <c r="JEU1" s="209"/>
      <c r="JEV1" s="209"/>
      <c r="JEW1" s="209"/>
      <c r="JEX1" s="209"/>
      <c r="JEY1" s="209"/>
      <c r="JEZ1" s="209"/>
      <c r="JFA1" s="209"/>
      <c r="JFB1" s="209"/>
      <c r="JFC1" s="209"/>
      <c r="JFD1" s="209"/>
      <c r="JFE1" s="209"/>
      <c r="JFF1" s="209"/>
      <c r="JFG1" s="209"/>
      <c r="JFH1" s="209"/>
      <c r="JFI1" s="209"/>
      <c r="JFJ1" s="209"/>
      <c r="JFK1" s="209"/>
      <c r="JFL1" s="209"/>
      <c r="JFM1" s="209"/>
      <c r="JFN1" s="209"/>
      <c r="JFO1" s="209"/>
      <c r="JFP1" s="209"/>
      <c r="JFQ1" s="209"/>
      <c r="JFR1" s="209"/>
      <c r="JFS1" s="209"/>
      <c r="JFT1" s="209"/>
      <c r="JFU1" s="209"/>
      <c r="JFV1" s="209"/>
      <c r="JFW1" s="209"/>
      <c r="JFX1" s="209"/>
      <c r="JFY1" s="209"/>
      <c r="JFZ1" s="209"/>
      <c r="JGA1" s="209"/>
      <c r="JGB1" s="209"/>
      <c r="JGC1" s="209"/>
      <c r="JGD1" s="209"/>
      <c r="JGE1" s="209"/>
      <c r="JGF1" s="209"/>
      <c r="JGG1" s="209"/>
      <c r="JGH1" s="209"/>
      <c r="JGI1" s="209"/>
      <c r="JGJ1" s="209"/>
      <c r="JGK1" s="209"/>
      <c r="JGL1" s="209"/>
      <c r="JGM1" s="209"/>
      <c r="JGN1" s="209"/>
      <c r="JGO1" s="209"/>
      <c r="JGP1" s="209"/>
      <c r="JGQ1" s="209"/>
      <c r="JGR1" s="209"/>
      <c r="JGS1" s="209"/>
      <c r="JGT1" s="209"/>
      <c r="JGU1" s="209"/>
      <c r="JGV1" s="209"/>
      <c r="JGW1" s="209"/>
      <c r="JGX1" s="209"/>
      <c r="JGY1" s="209"/>
      <c r="JGZ1" s="209"/>
      <c r="JHA1" s="209"/>
      <c r="JHB1" s="209"/>
      <c r="JHC1" s="209"/>
      <c r="JHD1" s="209"/>
      <c r="JHE1" s="209"/>
      <c r="JHF1" s="209"/>
      <c r="JHG1" s="209"/>
      <c r="JHH1" s="209"/>
      <c r="JHI1" s="209"/>
      <c r="JHJ1" s="209"/>
      <c r="JHK1" s="209"/>
      <c r="JHL1" s="209"/>
      <c r="JHM1" s="209"/>
      <c r="JHN1" s="209"/>
      <c r="JHO1" s="209"/>
      <c r="JHP1" s="209"/>
      <c r="JHQ1" s="209"/>
      <c r="JHR1" s="209"/>
      <c r="JHS1" s="209"/>
      <c r="JHT1" s="209"/>
      <c r="JHU1" s="209"/>
      <c r="JHV1" s="209"/>
      <c r="JHW1" s="209"/>
      <c r="JHX1" s="209"/>
      <c r="JHY1" s="209"/>
      <c r="JHZ1" s="209"/>
      <c r="JIA1" s="209"/>
      <c r="JIB1" s="209"/>
      <c r="JIC1" s="209"/>
      <c r="JID1" s="209"/>
      <c r="JIE1" s="209"/>
      <c r="JIF1" s="209"/>
      <c r="JIG1" s="209"/>
      <c r="JIH1" s="209"/>
      <c r="JII1" s="209"/>
      <c r="JIJ1" s="209"/>
      <c r="JIK1" s="209"/>
      <c r="JIL1" s="209"/>
      <c r="JIM1" s="209"/>
      <c r="JIN1" s="209"/>
      <c r="JIO1" s="209"/>
      <c r="JIP1" s="209"/>
      <c r="JIQ1" s="209"/>
      <c r="JIR1" s="209"/>
      <c r="JIS1" s="209"/>
      <c r="JIT1" s="209"/>
      <c r="JIU1" s="209"/>
      <c r="JIV1" s="209"/>
      <c r="JIW1" s="209"/>
      <c r="JIX1" s="209"/>
      <c r="JIY1" s="209"/>
      <c r="JIZ1" s="209"/>
      <c r="JJA1" s="209"/>
      <c r="JJB1" s="209"/>
      <c r="JJC1" s="209"/>
      <c r="JJD1" s="209"/>
      <c r="JJE1" s="209"/>
      <c r="JJF1" s="209"/>
      <c r="JJG1" s="209"/>
      <c r="JJH1" s="209"/>
      <c r="JJI1" s="209"/>
      <c r="JJJ1" s="209"/>
      <c r="JJK1" s="209"/>
      <c r="JJL1" s="209"/>
      <c r="JJM1" s="209"/>
      <c r="JJN1" s="209"/>
      <c r="JJO1" s="209"/>
      <c r="JJP1" s="209"/>
      <c r="JJQ1" s="209"/>
      <c r="JJR1" s="209"/>
      <c r="JJS1" s="209"/>
      <c r="JJT1" s="209"/>
      <c r="JJU1" s="209"/>
      <c r="JJV1" s="209"/>
      <c r="JJW1" s="209"/>
      <c r="JJX1" s="209"/>
      <c r="JJY1" s="209"/>
      <c r="JJZ1" s="209"/>
      <c r="JKA1" s="209"/>
      <c r="JKB1" s="209"/>
      <c r="JKC1" s="209"/>
      <c r="JKD1" s="209"/>
      <c r="JKE1" s="209"/>
      <c r="JKF1" s="209"/>
      <c r="JKG1" s="209"/>
      <c r="JKH1" s="209"/>
      <c r="JKI1" s="209"/>
      <c r="JKJ1" s="209"/>
      <c r="JKK1" s="209"/>
      <c r="JKL1" s="209"/>
      <c r="JKM1" s="209"/>
      <c r="JKN1" s="209"/>
      <c r="JKO1" s="209"/>
      <c r="JKP1" s="209"/>
      <c r="JKQ1" s="209"/>
      <c r="JKR1" s="209"/>
      <c r="JKS1" s="209"/>
      <c r="JKT1" s="209"/>
      <c r="JKU1" s="209"/>
      <c r="JKV1" s="209"/>
      <c r="JKW1" s="209"/>
      <c r="JKX1" s="209"/>
      <c r="JKY1" s="209"/>
      <c r="JKZ1" s="209"/>
      <c r="JLA1" s="209"/>
      <c r="JLB1" s="209"/>
      <c r="JLC1" s="209"/>
      <c r="JLD1" s="209"/>
      <c r="JLE1" s="209"/>
      <c r="JLF1" s="209"/>
      <c r="JLG1" s="209"/>
      <c r="JLH1" s="209"/>
      <c r="JLI1" s="209"/>
      <c r="JLJ1" s="209"/>
      <c r="JLK1" s="209"/>
      <c r="JLL1" s="209"/>
      <c r="JLM1" s="209"/>
      <c r="JLN1" s="209"/>
      <c r="JLO1" s="209"/>
      <c r="JLP1" s="209"/>
      <c r="JLQ1" s="209"/>
      <c r="JLR1" s="209"/>
      <c r="JLS1" s="209"/>
      <c r="JLT1" s="209"/>
      <c r="JLU1" s="209"/>
      <c r="JLV1" s="209"/>
      <c r="JLW1" s="209"/>
      <c r="JLX1" s="209"/>
      <c r="JLY1" s="209"/>
      <c r="JLZ1" s="209"/>
      <c r="JMA1" s="209"/>
      <c r="JMB1" s="209"/>
      <c r="JMC1" s="209"/>
      <c r="JMD1" s="209"/>
      <c r="JME1" s="209"/>
      <c r="JMF1" s="209"/>
      <c r="JMG1" s="209"/>
      <c r="JMH1" s="209"/>
      <c r="JMI1" s="209"/>
      <c r="JMJ1" s="209"/>
      <c r="JMK1" s="209"/>
      <c r="JML1" s="209"/>
      <c r="JMM1" s="209"/>
      <c r="JMN1" s="209"/>
      <c r="JMO1" s="209"/>
      <c r="JMP1" s="209"/>
      <c r="JMQ1" s="209"/>
      <c r="JMR1" s="209"/>
      <c r="JMS1" s="209"/>
      <c r="JMT1" s="209"/>
      <c r="JMU1" s="209"/>
      <c r="JMV1" s="209"/>
      <c r="JMW1" s="209"/>
      <c r="JMX1" s="209"/>
      <c r="JMY1" s="209"/>
      <c r="JMZ1" s="209"/>
      <c r="JNA1" s="209"/>
      <c r="JNB1" s="209"/>
      <c r="JNC1" s="209"/>
      <c r="JND1" s="209"/>
      <c r="JNE1" s="209"/>
      <c r="JNF1" s="209"/>
      <c r="JNG1" s="209"/>
      <c r="JNH1" s="209"/>
      <c r="JNI1" s="209"/>
      <c r="JNJ1" s="209"/>
      <c r="JNK1" s="209"/>
      <c r="JNL1" s="209"/>
      <c r="JNM1" s="209"/>
      <c r="JNN1" s="209"/>
      <c r="JNO1" s="209"/>
      <c r="JNP1" s="209"/>
      <c r="JNQ1" s="209"/>
      <c r="JNR1" s="209"/>
      <c r="JNS1" s="209"/>
      <c r="JNT1" s="209"/>
      <c r="JNU1" s="209"/>
      <c r="JNV1" s="209"/>
      <c r="JNW1" s="209"/>
      <c r="JNX1" s="209"/>
      <c r="JNY1" s="209"/>
      <c r="JNZ1" s="209"/>
      <c r="JOA1" s="209"/>
      <c r="JOB1" s="209"/>
      <c r="JOC1" s="209"/>
      <c r="JOD1" s="209"/>
      <c r="JOE1" s="209"/>
      <c r="JOF1" s="209"/>
      <c r="JOG1" s="209"/>
      <c r="JOH1" s="209"/>
      <c r="JOI1" s="209"/>
      <c r="JOJ1" s="209"/>
      <c r="JOK1" s="209"/>
      <c r="JOL1" s="209"/>
      <c r="JOM1" s="209"/>
      <c r="JON1" s="209"/>
      <c r="JOO1" s="209"/>
      <c r="JOP1" s="209"/>
      <c r="JOQ1" s="209"/>
      <c r="JOR1" s="209"/>
      <c r="JOS1" s="209"/>
      <c r="JOT1" s="209"/>
      <c r="JOU1" s="209"/>
      <c r="JOV1" s="209"/>
      <c r="JOW1" s="209"/>
      <c r="JOX1" s="209"/>
      <c r="JOY1" s="209"/>
      <c r="JOZ1" s="209"/>
      <c r="JPA1" s="209"/>
      <c r="JPB1" s="209"/>
      <c r="JPC1" s="209"/>
      <c r="JPD1" s="209"/>
      <c r="JPE1" s="209"/>
      <c r="JPF1" s="209"/>
      <c r="JPG1" s="209"/>
      <c r="JPH1" s="209"/>
      <c r="JPI1" s="209"/>
      <c r="JPJ1" s="209"/>
      <c r="JPK1" s="209"/>
      <c r="JPL1" s="209"/>
      <c r="JPM1" s="209"/>
      <c r="JPN1" s="209"/>
      <c r="JPO1" s="209"/>
      <c r="JPP1" s="209"/>
      <c r="JPQ1" s="209"/>
      <c r="JPR1" s="209"/>
      <c r="JPS1" s="209"/>
      <c r="JPT1" s="209"/>
      <c r="JPU1" s="209"/>
      <c r="JPV1" s="209"/>
      <c r="JPW1" s="209"/>
      <c r="JPX1" s="209"/>
      <c r="JPY1" s="209"/>
      <c r="JPZ1" s="209"/>
      <c r="JQA1" s="209"/>
      <c r="JQB1" s="209"/>
      <c r="JQC1" s="209"/>
      <c r="JQD1" s="209"/>
      <c r="JQE1" s="209"/>
      <c r="JQF1" s="209"/>
      <c r="JQG1" s="209"/>
      <c r="JQH1" s="209"/>
      <c r="JQI1" s="209"/>
      <c r="JQJ1" s="209"/>
      <c r="JQK1" s="209"/>
      <c r="JQL1" s="209"/>
      <c r="JQM1" s="209"/>
      <c r="JQN1" s="209"/>
      <c r="JQO1" s="209"/>
      <c r="JQP1" s="209"/>
      <c r="JQQ1" s="209"/>
      <c r="JQR1" s="209"/>
      <c r="JQS1" s="209"/>
      <c r="JQT1" s="209"/>
      <c r="JQU1" s="209"/>
      <c r="JQV1" s="209"/>
      <c r="JQW1" s="209"/>
      <c r="JQX1" s="209"/>
      <c r="JQY1" s="209"/>
      <c r="JQZ1" s="209"/>
      <c r="JRA1" s="209"/>
      <c r="JRB1" s="209"/>
      <c r="JRC1" s="209"/>
      <c r="JRD1" s="209"/>
      <c r="JRE1" s="209"/>
      <c r="JRF1" s="209"/>
      <c r="JRG1" s="209"/>
      <c r="JRH1" s="209"/>
      <c r="JRI1" s="209"/>
      <c r="JRJ1" s="209"/>
      <c r="JRK1" s="209"/>
      <c r="JRL1" s="209"/>
      <c r="JRM1" s="209"/>
      <c r="JRN1" s="209"/>
      <c r="JRO1" s="209"/>
      <c r="JRP1" s="209"/>
      <c r="JRQ1" s="209"/>
      <c r="JRR1" s="209"/>
      <c r="JRS1" s="209"/>
      <c r="JRT1" s="209"/>
      <c r="JRU1" s="209"/>
      <c r="JRV1" s="209"/>
      <c r="JRW1" s="209"/>
      <c r="JRX1" s="209"/>
      <c r="JRY1" s="209"/>
      <c r="JRZ1" s="209"/>
      <c r="JSA1" s="209"/>
      <c r="JSB1" s="209"/>
      <c r="JSC1" s="209"/>
      <c r="JSD1" s="209"/>
      <c r="JSE1" s="209"/>
      <c r="JSF1" s="209"/>
      <c r="JSG1" s="209"/>
      <c r="JSH1" s="209"/>
      <c r="JSI1" s="209"/>
      <c r="JSJ1" s="209"/>
      <c r="JSK1" s="209"/>
      <c r="JSL1" s="209"/>
      <c r="JSM1" s="209"/>
      <c r="JSN1" s="209"/>
      <c r="JSO1" s="209"/>
      <c r="JSP1" s="209"/>
      <c r="JSQ1" s="209"/>
      <c r="JSR1" s="209"/>
      <c r="JSS1" s="209"/>
      <c r="JST1" s="209"/>
      <c r="JSU1" s="209"/>
      <c r="JSV1" s="209"/>
      <c r="JSW1" s="209"/>
      <c r="JSX1" s="209"/>
      <c r="JSY1" s="209"/>
      <c r="JSZ1" s="209"/>
      <c r="JTA1" s="209"/>
      <c r="JTB1" s="209"/>
      <c r="JTC1" s="209"/>
      <c r="JTD1" s="209"/>
      <c r="JTE1" s="209"/>
      <c r="JTF1" s="209"/>
      <c r="JTG1" s="209"/>
      <c r="JTH1" s="209"/>
      <c r="JTI1" s="209"/>
      <c r="JTJ1" s="209"/>
      <c r="JTK1" s="209"/>
      <c r="JTL1" s="209"/>
      <c r="JTM1" s="209"/>
      <c r="JTN1" s="209"/>
      <c r="JTO1" s="209"/>
      <c r="JTP1" s="209"/>
      <c r="JTQ1" s="209"/>
      <c r="JTR1" s="209"/>
      <c r="JTS1" s="209"/>
      <c r="JTT1" s="209"/>
      <c r="JTU1" s="209"/>
      <c r="JTV1" s="209"/>
      <c r="JTW1" s="209"/>
      <c r="JTX1" s="209"/>
      <c r="JTY1" s="209"/>
      <c r="JTZ1" s="209"/>
      <c r="JUA1" s="209"/>
      <c r="JUB1" s="209"/>
      <c r="JUC1" s="209"/>
      <c r="JUD1" s="209"/>
      <c r="JUE1" s="209"/>
      <c r="JUF1" s="209"/>
      <c r="JUG1" s="209"/>
      <c r="JUH1" s="209"/>
      <c r="JUI1" s="209"/>
      <c r="JUJ1" s="209"/>
      <c r="JUK1" s="209"/>
      <c r="JUL1" s="209"/>
      <c r="JUM1" s="209"/>
      <c r="JUN1" s="209"/>
      <c r="JUO1" s="209"/>
      <c r="JUP1" s="209"/>
      <c r="JUQ1" s="209"/>
      <c r="JUR1" s="209"/>
      <c r="JUS1" s="209"/>
      <c r="JUT1" s="209"/>
      <c r="JUU1" s="209"/>
      <c r="JUV1" s="209"/>
      <c r="JUW1" s="209"/>
      <c r="JUX1" s="209"/>
      <c r="JUY1" s="209"/>
      <c r="JUZ1" s="209"/>
      <c r="JVA1" s="209"/>
      <c r="JVB1" s="209"/>
      <c r="JVC1" s="209"/>
      <c r="JVD1" s="209"/>
      <c r="JVE1" s="209"/>
      <c r="JVF1" s="209"/>
      <c r="JVG1" s="209"/>
      <c r="JVH1" s="209"/>
      <c r="JVI1" s="209"/>
      <c r="JVJ1" s="209"/>
      <c r="JVK1" s="209"/>
      <c r="JVL1" s="209"/>
      <c r="JVM1" s="209"/>
      <c r="JVN1" s="209"/>
      <c r="JVO1" s="209"/>
      <c r="JVP1" s="209"/>
      <c r="JVQ1" s="209"/>
      <c r="JVR1" s="209"/>
      <c r="JVS1" s="209"/>
      <c r="JVT1" s="209"/>
      <c r="JVU1" s="209"/>
      <c r="JVV1" s="209"/>
      <c r="JVW1" s="209"/>
      <c r="JVX1" s="209"/>
      <c r="JVY1" s="209"/>
      <c r="JVZ1" s="209"/>
      <c r="JWA1" s="209"/>
      <c r="JWB1" s="209"/>
      <c r="JWC1" s="209"/>
      <c r="JWD1" s="209"/>
      <c r="JWE1" s="209"/>
      <c r="JWF1" s="209"/>
      <c r="JWG1" s="209"/>
      <c r="JWH1" s="209"/>
      <c r="JWI1" s="209"/>
      <c r="JWJ1" s="209"/>
      <c r="JWK1" s="209"/>
      <c r="JWL1" s="209"/>
      <c r="JWM1" s="209"/>
      <c r="JWN1" s="209"/>
      <c r="JWO1" s="209"/>
      <c r="JWP1" s="209"/>
      <c r="JWQ1" s="209"/>
      <c r="JWR1" s="209"/>
      <c r="JWS1" s="209"/>
      <c r="JWT1" s="209"/>
      <c r="JWU1" s="209"/>
      <c r="JWV1" s="209"/>
      <c r="JWW1" s="209"/>
      <c r="JWX1" s="209"/>
      <c r="JWY1" s="209"/>
      <c r="JWZ1" s="209"/>
      <c r="JXA1" s="209"/>
      <c r="JXB1" s="209"/>
      <c r="JXC1" s="209"/>
      <c r="JXD1" s="209"/>
      <c r="JXE1" s="209"/>
      <c r="JXF1" s="209"/>
      <c r="JXG1" s="209"/>
      <c r="JXH1" s="209"/>
      <c r="JXI1" s="209"/>
      <c r="JXJ1" s="209"/>
      <c r="JXK1" s="209"/>
      <c r="JXL1" s="209"/>
      <c r="JXM1" s="209"/>
      <c r="JXN1" s="209"/>
      <c r="JXO1" s="209"/>
      <c r="JXP1" s="209"/>
      <c r="JXQ1" s="209"/>
      <c r="JXR1" s="209"/>
      <c r="JXS1" s="209"/>
      <c r="JXT1" s="209"/>
      <c r="JXU1" s="209"/>
      <c r="JXV1" s="209"/>
      <c r="JXW1" s="209"/>
      <c r="JXX1" s="209"/>
      <c r="JXY1" s="209"/>
      <c r="JXZ1" s="209"/>
      <c r="JYA1" s="209"/>
      <c r="JYB1" s="209"/>
      <c r="JYC1" s="209"/>
      <c r="JYD1" s="209"/>
      <c r="JYE1" s="209"/>
      <c r="JYF1" s="209"/>
      <c r="JYG1" s="209"/>
      <c r="JYH1" s="209"/>
      <c r="JYI1" s="209"/>
      <c r="JYJ1" s="209"/>
      <c r="JYK1" s="209"/>
      <c r="JYL1" s="209"/>
      <c r="JYM1" s="209"/>
      <c r="JYN1" s="209"/>
      <c r="JYO1" s="209"/>
      <c r="JYP1" s="209"/>
      <c r="JYQ1" s="209"/>
      <c r="JYR1" s="209"/>
      <c r="JYS1" s="209"/>
      <c r="JYT1" s="209"/>
      <c r="JYU1" s="209"/>
      <c r="JYV1" s="209"/>
      <c r="JYW1" s="209"/>
      <c r="JYX1" s="209"/>
      <c r="JYY1" s="209"/>
      <c r="JYZ1" s="209"/>
      <c r="JZA1" s="209"/>
      <c r="JZB1" s="209"/>
      <c r="JZC1" s="209"/>
      <c r="JZD1" s="209"/>
      <c r="JZE1" s="209"/>
      <c r="JZF1" s="209"/>
      <c r="JZG1" s="209"/>
      <c r="JZH1" s="209"/>
      <c r="JZI1" s="209"/>
      <c r="JZJ1" s="209"/>
      <c r="JZK1" s="209"/>
      <c r="JZL1" s="209"/>
      <c r="JZM1" s="209"/>
      <c r="JZN1" s="209"/>
      <c r="JZO1" s="209"/>
      <c r="JZP1" s="209"/>
      <c r="JZQ1" s="209"/>
      <c r="JZR1" s="209"/>
      <c r="JZS1" s="209"/>
      <c r="JZT1" s="209"/>
      <c r="JZU1" s="209"/>
      <c r="JZV1" s="209"/>
      <c r="JZW1" s="209"/>
      <c r="JZX1" s="209"/>
      <c r="JZY1" s="209"/>
      <c r="JZZ1" s="209"/>
      <c r="KAA1" s="209"/>
      <c r="KAB1" s="209"/>
      <c r="KAC1" s="209"/>
      <c r="KAD1" s="209"/>
      <c r="KAE1" s="209"/>
      <c r="KAF1" s="209"/>
      <c r="KAG1" s="209"/>
      <c r="KAH1" s="209"/>
      <c r="KAI1" s="209"/>
      <c r="KAJ1" s="209"/>
      <c r="KAK1" s="209"/>
      <c r="KAL1" s="209"/>
      <c r="KAM1" s="209"/>
      <c r="KAN1" s="209"/>
      <c r="KAO1" s="209"/>
      <c r="KAP1" s="209"/>
      <c r="KAQ1" s="209"/>
      <c r="KAR1" s="209"/>
      <c r="KAS1" s="209"/>
      <c r="KAT1" s="209"/>
      <c r="KAU1" s="209"/>
      <c r="KAV1" s="209"/>
      <c r="KAW1" s="209"/>
      <c r="KAX1" s="209"/>
      <c r="KAY1" s="209"/>
      <c r="KAZ1" s="209"/>
      <c r="KBA1" s="209"/>
      <c r="KBB1" s="209"/>
      <c r="KBC1" s="209"/>
      <c r="KBD1" s="209"/>
      <c r="KBE1" s="209"/>
      <c r="KBF1" s="209"/>
      <c r="KBG1" s="209"/>
      <c r="KBH1" s="209"/>
      <c r="KBI1" s="209"/>
      <c r="KBJ1" s="209"/>
      <c r="KBK1" s="209"/>
      <c r="KBL1" s="209"/>
      <c r="KBM1" s="209"/>
      <c r="KBN1" s="209"/>
      <c r="KBO1" s="209"/>
      <c r="KBP1" s="209"/>
      <c r="KBQ1" s="209"/>
      <c r="KBR1" s="209"/>
      <c r="KBS1" s="209"/>
      <c r="KBT1" s="209"/>
      <c r="KBU1" s="209"/>
      <c r="KBV1" s="209"/>
      <c r="KBW1" s="209"/>
      <c r="KBX1" s="209"/>
      <c r="KBY1" s="209"/>
      <c r="KBZ1" s="209"/>
      <c r="KCA1" s="209"/>
      <c r="KCB1" s="209"/>
      <c r="KCC1" s="209"/>
      <c r="KCD1" s="209"/>
      <c r="KCE1" s="209"/>
      <c r="KCF1" s="209"/>
      <c r="KCG1" s="209"/>
      <c r="KCH1" s="209"/>
      <c r="KCI1" s="209"/>
      <c r="KCJ1" s="209"/>
      <c r="KCK1" s="209"/>
      <c r="KCL1" s="209"/>
      <c r="KCM1" s="209"/>
      <c r="KCN1" s="209"/>
      <c r="KCO1" s="209"/>
      <c r="KCP1" s="209"/>
      <c r="KCQ1" s="209"/>
      <c r="KCR1" s="209"/>
      <c r="KCS1" s="209"/>
      <c r="KCT1" s="209"/>
      <c r="KCU1" s="209"/>
      <c r="KCV1" s="209"/>
      <c r="KCW1" s="209"/>
      <c r="KCX1" s="209"/>
      <c r="KCY1" s="209"/>
      <c r="KCZ1" s="209"/>
      <c r="KDA1" s="209"/>
      <c r="KDB1" s="209"/>
      <c r="KDC1" s="209"/>
      <c r="KDD1" s="209"/>
      <c r="KDE1" s="209"/>
      <c r="KDF1" s="209"/>
      <c r="KDG1" s="209"/>
      <c r="KDH1" s="209"/>
      <c r="KDI1" s="209"/>
      <c r="KDJ1" s="209"/>
      <c r="KDK1" s="209"/>
      <c r="KDL1" s="209"/>
      <c r="KDM1" s="209"/>
      <c r="KDN1" s="209"/>
      <c r="KDO1" s="209"/>
      <c r="KDP1" s="209"/>
      <c r="KDQ1" s="209"/>
      <c r="KDR1" s="209"/>
      <c r="KDS1" s="209"/>
      <c r="KDT1" s="209"/>
      <c r="KDU1" s="209"/>
      <c r="KDV1" s="209"/>
      <c r="KDW1" s="209"/>
      <c r="KDX1" s="209"/>
      <c r="KDY1" s="209"/>
      <c r="KDZ1" s="209"/>
      <c r="KEA1" s="209"/>
      <c r="KEB1" s="209"/>
      <c r="KEC1" s="209"/>
      <c r="KED1" s="209"/>
      <c r="KEE1" s="209"/>
      <c r="KEF1" s="209"/>
      <c r="KEG1" s="209"/>
      <c r="KEH1" s="209"/>
      <c r="KEI1" s="209"/>
      <c r="KEJ1" s="209"/>
      <c r="KEK1" s="209"/>
      <c r="KEL1" s="209"/>
      <c r="KEM1" s="209"/>
      <c r="KEN1" s="209"/>
      <c r="KEO1" s="209"/>
      <c r="KEP1" s="209"/>
      <c r="KEQ1" s="209"/>
      <c r="KER1" s="209"/>
      <c r="KES1" s="209"/>
      <c r="KET1" s="209"/>
      <c r="KEU1" s="209"/>
      <c r="KEV1" s="209"/>
      <c r="KEW1" s="209"/>
      <c r="KEX1" s="209"/>
      <c r="KEY1" s="209"/>
      <c r="KEZ1" s="209"/>
      <c r="KFA1" s="209"/>
      <c r="KFB1" s="209"/>
      <c r="KFC1" s="209"/>
      <c r="KFD1" s="209"/>
      <c r="KFE1" s="209"/>
      <c r="KFF1" s="209"/>
      <c r="KFG1" s="209"/>
      <c r="KFH1" s="209"/>
      <c r="KFI1" s="209"/>
      <c r="KFJ1" s="209"/>
      <c r="KFK1" s="209"/>
      <c r="KFL1" s="209"/>
      <c r="KFM1" s="209"/>
      <c r="KFN1" s="209"/>
      <c r="KFO1" s="209"/>
      <c r="KFP1" s="209"/>
      <c r="KFQ1" s="209"/>
      <c r="KFR1" s="209"/>
      <c r="KFS1" s="209"/>
      <c r="KFT1" s="209"/>
      <c r="KFU1" s="209"/>
      <c r="KFV1" s="209"/>
      <c r="KFW1" s="209"/>
      <c r="KFX1" s="209"/>
      <c r="KFY1" s="209"/>
      <c r="KFZ1" s="209"/>
      <c r="KGA1" s="209"/>
      <c r="KGB1" s="209"/>
      <c r="KGC1" s="209"/>
      <c r="KGD1" s="209"/>
      <c r="KGE1" s="209"/>
      <c r="KGF1" s="209"/>
      <c r="KGG1" s="209"/>
      <c r="KGH1" s="209"/>
      <c r="KGI1" s="209"/>
      <c r="KGJ1" s="209"/>
      <c r="KGK1" s="209"/>
      <c r="KGL1" s="209"/>
      <c r="KGM1" s="209"/>
      <c r="KGN1" s="209"/>
      <c r="KGO1" s="209"/>
      <c r="KGP1" s="209"/>
      <c r="KGQ1" s="209"/>
      <c r="KGR1" s="209"/>
      <c r="KGS1" s="209"/>
      <c r="KGT1" s="209"/>
      <c r="KGU1" s="209"/>
      <c r="KGV1" s="209"/>
      <c r="KGW1" s="209"/>
      <c r="KGX1" s="209"/>
      <c r="KGY1" s="209"/>
      <c r="KGZ1" s="209"/>
      <c r="KHA1" s="209"/>
      <c r="KHB1" s="209"/>
      <c r="KHC1" s="209"/>
      <c r="KHD1" s="209"/>
      <c r="KHE1" s="209"/>
      <c r="KHF1" s="209"/>
      <c r="KHG1" s="209"/>
      <c r="KHH1" s="209"/>
      <c r="KHI1" s="209"/>
      <c r="KHJ1" s="209"/>
      <c r="KHK1" s="209"/>
      <c r="KHL1" s="209"/>
      <c r="KHM1" s="209"/>
      <c r="KHN1" s="209"/>
      <c r="KHO1" s="209"/>
      <c r="KHP1" s="209"/>
      <c r="KHQ1" s="209"/>
      <c r="KHR1" s="209"/>
      <c r="KHS1" s="209"/>
      <c r="KHT1" s="209"/>
      <c r="KHU1" s="209"/>
      <c r="KHV1" s="209"/>
      <c r="KHW1" s="209"/>
      <c r="KHX1" s="209"/>
      <c r="KHY1" s="209"/>
      <c r="KHZ1" s="209"/>
      <c r="KIA1" s="209"/>
      <c r="KIB1" s="209"/>
      <c r="KIC1" s="209"/>
      <c r="KID1" s="209"/>
      <c r="KIE1" s="209"/>
      <c r="KIF1" s="209"/>
      <c r="KIG1" s="209"/>
      <c r="KIH1" s="209"/>
      <c r="KII1" s="209"/>
      <c r="KIJ1" s="209"/>
      <c r="KIK1" s="209"/>
      <c r="KIL1" s="209"/>
      <c r="KIM1" s="209"/>
      <c r="KIN1" s="209"/>
      <c r="KIO1" s="209"/>
      <c r="KIP1" s="209"/>
      <c r="KIQ1" s="209"/>
      <c r="KIR1" s="209"/>
      <c r="KIS1" s="209"/>
      <c r="KIT1" s="209"/>
      <c r="KIU1" s="209"/>
      <c r="KIV1" s="209"/>
      <c r="KIW1" s="209"/>
      <c r="KIX1" s="209"/>
      <c r="KIY1" s="209"/>
      <c r="KIZ1" s="209"/>
      <c r="KJA1" s="209"/>
      <c r="KJB1" s="209"/>
      <c r="KJC1" s="209"/>
      <c r="KJD1" s="209"/>
      <c r="KJE1" s="209"/>
      <c r="KJF1" s="209"/>
      <c r="KJG1" s="209"/>
      <c r="KJH1" s="209"/>
      <c r="KJI1" s="209"/>
      <c r="KJJ1" s="209"/>
      <c r="KJK1" s="209"/>
      <c r="KJL1" s="209"/>
      <c r="KJM1" s="209"/>
      <c r="KJN1" s="209"/>
      <c r="KJO1" s="209"/>
      <c r="KJP1" s="209"/>
      <c r="KJQ1" s="209"/>
      <c r="KJR1" s="209"/>
      <c r="KJS1" s="209"/>
      <c r="KJT1" s="209"/>
      <c r="KJU1" s="209"/>
      <c r="KJV1" s="209"/>
      <c r="KJW1" s="209"/>
      <c r="KJX1" s="209"/>
      <c r="KJY1" s="209"/>
      <c r="KJZ1" s="209"/>
      <c r="KKA1" s="209"/>
      <c r="KKB1" s="209"/>
      <c r="KKC1" s="209"/>
      <c r="KKD1" s="209"/>
      <c r="KKE1" s="209"/>
      <c r="KKF1" s="209"/>
      <c r="KKG1" s="209"/>
      <c r="KKH1" s="209"/>
      <c r="KKI1" s="209"/>
      <c r="KKJ1" s="209"/>
      <c r="KKK1" s="209"/>
      <c r="KKL1" s="209"/>
      <c r="KKM1" s="209"/>
      <c r="KKN1" s="209"/>
      <c r="KKO1" s="209"/>
      <c r="KKP1" s="209"/>
      <c r="KKQ1" s="209"/>
      <c r="KKR1" s="209"/>
      <c r="KKS1" s="209"/>
      <c r="KKT1" s="209"/>
      <c r="KKU1" s="209"/>
      <c r="KKV1" s="209"/>
      <c r="KKW1" s="209"/>
      <c r="KKX1" s="209"/>
      <c r="KKY1" s="209"/>
      <c r="KKZ1" s="209"/>
      <c r="KLA1" s="209"/>
      <c r="KLB1" s="209"/>
      <c r="KLC1" s="209"/>
      <c r="KLD1" s="209"/>
      <c r="KLE1" s="209"/>
      <c r="KLF1" s="209"/>
      <c r="KLG1" s="209"/>
      <c r="KLH1" s="209"/>
      <c r="KLI1" s="209"/>
      <c r="KLJ1" s="209"/>
      <c r="KLK1" s="209"/>
      <c r="KLL1" s="209"/>
      <c r="KLM1" s="209"/>
      <c r="KLN1" s="209"/>
      <c r="KLO1" s="209"/>
      <c r="KLP1" s="209"/>
      <c r="KLQ1" s="209"/>
      <c r="KLR1" s="209"/>
      <c r="KLS1" s="209"/>
      <c r="KLT1" s="209"/>
      <c r="KLU1" s="209"/>
      <c r="KLV1" s="209"/>
      <c r="KLW1" s="209"/>
      <c r="KLX1" s="209"/>
      <c r="KLY1" s="209"/>
      <c r="KLZ1" s="209"/>
      <c r="KMA1" s="209"/>
      <c r="KMB1" s="209"/>
      <c r="KMC1" s="209"/>
      <c r="KMD1" s="209"/>
      <c r="KME1" s="209"/>
      <c r="KMF1" s="209"/>
      <c r="KMG1" s="209"/>
      <c r="KMH1" s="209"/>
      <c r="KMI1" s="209"/>
      <c r="KMJ1" s="209"/>
      <c r="KMK1" s="209"/>
      <c r="KML1" s="209"/>
      <c r="KMM1" s="209"/>
      <c r="KMN1" s="209"/>
      <c r="KMO1" s="209"/>
      <c r="KMP1" s="209"/>
      <c r="KMQ1" s="209"/>
      <c r="KMR1" s="209"/>
      <c r="KMS1" s="209"/>
      <c r="KMT1" s="209"/>
      <c r="KMU1" s="209"/>
      <c r="KMV1" s="209"/>
      <c r="KMW1" s="209"/>
      <c r="KMX1" s="209"/>
      <c r="KMY1" s="209"/>
      <c r="KMZ1" s="209"/>
      <c r="KNA1" s="209"/>
      <c r="KNB1" s="209"/>
      <c r="KNC1" s="209"/>
      <c r="KND1" s="209"/>
      <c r="KNE1" s="209"/>
      <c r="KNF1" s="209"/>
      <c r="KNG1" s="209"/>
      <c r="KNH1" s="209"/>
      <c r="KNI1" s="209"/>
      <c r="KNJ1" s="209"/>
      <c r="KNK1" s="209"/>
      <c r="KNL1" s="209"/>
      <c r="KNM1" s="209"/>
      <c r="KNN1" s="209"/>
      <c r="KNO1" s="209"/>
      <c r="KNP1" s="209"/>
      <c r="KNQ1" s="209"/>
      <c r="KNR1" s="209"/>
      <c r="KNS1" s="209"/>
      <c r="KNT1" s="209"/>
      <c r="KNU1" s="209"/>
      <c r="KNV1" s="209"/>
      <c r="KNW1" s="209"/>
      <c r="KNX1" s="209"/>
      <c r="KNY1" s="209"/>
      <c r="KNZ1" s="209"/>
      <c r="KOA1" s="209"/>
      <c r="KOB1" s="209"/>
      <c r="KOC1" s="209"/>
      <c r="KOD1" s="209"/>
      <c r="KOE1" s="209"/>
      <c r="KOF1" s="209"/>
      <c r="KOG1" s="209"/>
      <c r="KOH1" s="209"/>
      <c r="KOI1" s="209"/>
      <c r="KOJ1" s="209"/>
      <c r="KOK1" s="209"/>
      <c r="KOL1" s="209"/>
      <c r="KOM1" s="209"/>
      <c r="KON1" s="209"/>
      <c r="KOO1" s="209"/>
      <c r="KOP1" s="209"/>
      <c r="KOQ1" s="209"/>
      <c r="KOR1" s="209"/>
      <c r="KOS1" s="209"/>
      <c r="KOT1" s="209"/>
      <c r="KOU1" s="209"/>
      <c r="KOV1" s="209"/>
      <c r="KOW1" s="209"/>
      <c r="KOX1" s="209"/>
      <c r="KOY1" s="209"/>
      <c r="KOZ1" s="209"/>
      <c r="KPA1" s="209"/>
      <c r="KPB1" s="209"/>
      <c r="KPC1" s="209"/>
      <c r="KPD1" s="209"/>
      <c r="KPE1" s="209"/>
      <c r="KPF1" s="209"/>
      <c r="KPG1" s="209"/>
      <c r="KPH1" s="209"/>
      <c r="KPI1" s="209"/>
      <c r="KPJ1" s="209"/>
      <c r="KPK1" s="209"/>
      <c r="KPL1" s="209"/>
      <c r="KPM1" s="209"/>
      <c r="KPN1" s="209"/>
      <c r="KPO1" s="209"/>
      <c r="KPP1" s="209"/>
      <c r="KPQ1" s="209"/>
      <c r="KPR1" s="209"/>
      <c r="KPS1" s="209"/>
      <c r="KPT1" s="209"/>
      <c r="KPU1" s="209"/>
      <c r="KPV1" s="209"/>
      <c r="KPW1" s="209"/>
      <c r="KPX1" s="209"/>
      <c r="KPY1" s="209"/>
      <c r="KPZ1" s="209"/>
      <c r="KQA1" s="209"/>
      <c r="KQB1" s="209"/>
      <c r="KQC1" s="209"/>
      <c r="KQD1" s="209"/>
      <c r="KQE1" s="209"/>
      <c r="KQF1" s="209"/>
      <c r="KQG1" s="209"/>
      <c r="KQH1" s="209"/>
      <c r="KQI1" s="209"/>
      <c r="KQJ1" s="209"/>
      <c r="KQK1" s="209"/>
      <c r="KQL1" s="209"/>
      <c r="KQM1" s="209"/>
      <c r="KQN1" s="209"/>
      <c r="KQO1" s="209"/>
      <c r="KQP1" s="209"/>
      <c r="KQQ1" s="209"/>
      <c r="KQR1" s="209"/>
      <c r="KQS1" s="209"/>
      <c r="KQT1" s="209"/>
      <c r="KQU1" s="209"/>
      <c r="KQV1" s="209"/>
      <c r="KQW1" s="209"/>
      <c r="KQX1" s="209"/>
      <c r="KQY1" s="209"/>
      <c r="KQZ1" s="209"/>
      <c r="KRA1" s="209"/>
      <c r="KRB1" s="209"/>
      <c r="KRC1" s="209"/>
      <c r="KRD1" s="209"/>
      <c r="KRE1" s="209"/>
      <c r="KRF1" s="209"/>
      <c r="KRG1" s="209"/>
      <c r="KRH1" s="209"/>
      <c r="KRI1" s="209"/>
      <c r="KRJ1" s="209"/>
      <c r="KRK1" s="209"/>
      <c r="KRL1" s="209"/>
      <c r="KRM1" s="209"/>
      <c r="KRN1" s="209"/>
      <c r="KRO1" s="209"/>
      <c r="KRP1" s="209"/>
      <c r="KRQ1" s="209"/>
      <c r="KRR1" s="209"/>
      <c r="KRS1" s="209"/>
      <c r="KRT1" s="209"/>
      <c r="KRU1" s="209"/>
      <c r="KRV1" s="209"/>
      <c r="KRW1" s="209"/>
      <c r="KRX1" s="209"/>
      <c r="KRY1" s="209"/>
      <c r="KRZ1" s="209"/>
      <c r="KSA1" s="209"/>
      <c r="KSB1" s="209"/>
      <c r="KSC1" s="209"/>
      <c r="KSD1" s="209"/>
      <c r="KSE1" s="209"/>
      <c r="KSF1" s="209"/>
      <c r="KSG1" s="209"/>
      <c r="KSH1" s="209"/>
      <c r="KSI1" s="209"/>
      <c r="KSJ1" s="209"/>
      <c r="KSK1" s="209"/>
      <c r="KSL1" s="209"/>
      <c r="KSM1" s="209"/>
      <c r="KSN1" s="209"/>
      <c r="KSO1" s="209"/>
      <c r="KSP1" s="209"/>
      <c r="KSQ1" s="209"/>
      <c r="KSR1" s="209"/>
      <c r="KSS1" s="209"/>
      <c r="KST1" s="209"/>
      <c r="KSU1" s="209"/>
      <c r="KSV1" s="209"/>
      <c r="KSW1" s="209"/>
      <c r="KSX1" s="209"/>
      <c r="KSY1" s="209"/>
      <c r="KSZ1" s="209"/>
      <c r="KTA1" s="209"/>
      <c r="KTB1" s="209"/>
      <c r="KTC1" s="209"/>
      <c r="KTD1" s="209"/>
      <c r="KTE1" s="209"/>
      <c r="KTF1" s="209"/>
      <c r="KTG1" s="209"/>
      <c r="KTH1" s="209"/>
      <c r="KTI1" s="209"/>
      <c r="KTJ1" s="209"/>
      <c r="KTK1" s="209"/>
      <c r="KTL1" s="209"/>
      <c r="KTM1" s="209"/>
      <c r="KTN1" s="209"/>
      <c r="KTO1" s="209"/>
      <c r="KTP1" s="209"/>
      <c r="KTQ1" s="209"/>
      <c r="KTR1" s="209"/>
      <c r="KTS1" s="209"/>
      <c r="KTT1" s="209"/>
      <c r="KTU1" s="209"/>
      <c r="KTV1" s="209"/>
      <c r="KTW1" s="209"/>
      <c r="KTX1" s="209"/>
      <c r="KTY1" s="209"/>
      <c r="KTZ1" s="209"/>
      <c r="KUA1" s="209"/>
      <c r="KUB1" s="209"/>
      <c r="KUC1" s="209"/>
      <c r="KUD1" s="209"/>
      <c r="KUE1" s="209"/>
      <c r="KUF1" s="209"/>
      <c r="KUG1" s="209"/>
      <c r="KUH1" s="209"/>
      <c r="KUI1" s="209"/>
      <c r="KUJ1" s="209"/>
      <c r="KUK1" s="209"/>
      <c r="KUL1" s="209"/>
      <c r="KUM1" s="209"/>
      <c r="KUN1" s="209"/>
      <c r="KUO1" s="209"/>
      <c r="KUP1" s="209"/>
      <c r="KUQ1" s="209"/>
      <c r="KUR1" s="209"/>
      <c r="KUS1" s="209"/>
      <c r="KUT1" s="209"/>
      <c r="KUU1" s="209"/>
      <c r="KUV1" s="209"/>
      <c r="KUW1" s="209"/>
      <c r="KUX1" s="209"/>
      <c r="KUY1" s="209"/>
      <c r="KUZ1" s="209"/>
      <c r="KVA1" s="209"/>
      <c r="KVB1" s="209"/>
      <c r="KVC1" s="209"/>
      <c r="KVD1" s="209"/>
      <c r="KVE1" s="209"/>
      <c r="KVF1" s="209"/>
      <c r="KVG1" s="209"/>
      <c r="KVH1" s="209"/>
      <c r="KVI1" s="209"/>
      <c r="KVJ1" s="209"/>
      <c r="KVK1" s="209"/>
      <c r="KVL1" s="209"/>
      <c r="KVM1" s="209"/>
      <c r="KVN1" s="209"/>
      <c r="KVO1" s="209"/>
      <c r="KVP1" s="209"/>
      <c r="KVQ1" s="209"/>
      <c r="KVR1" s="209"/>
      <c r="KVS1" s="209"/>
      <c r="KVT1" s="209"/>
      <c r="KVU1" s="209"/>
      <c r="KVV1" s="209"/>
      <c r="KVW1" s="209"/>
      <c r="KVX1" s="209"/>
      <c r="KVY1" s="209"/>
      <c r="KVZ1" s="209"/>
      <c r="KWA1" s="209"/>
      <c r="KWB1" s="209"/>
      <c r="KWC1" s="209"/>
      <c r="KWD1" s="209"/>
      <c r="KWE1" s="209"/>
      <c r="KWF1" s="209"/>
      <c r="KWG1" s="209"/>
      <c r="KWH1" s="209"/>
      <c r="KWI1" s="209"/>
      <c r="KWJ1" s="209"/>
      <c r="KWK1" s="209"/>
      <c r="KWL1" s="209"/>
      <c r="KWM1" s="209"/>
      <c r="KWN1" s="209"/>
      <c r="KWO1" s="209"/>
      <c r="KWP1" s="209"/>
      <c r="KWQ1" s="209"/>
      <c r="KWR1" s="209"/>
      <c r="KWS1" s="209"/>
      <c r="KWT1" s="209"/>
      <c r="KWU1" s="209"/>
      <c r="KWV1" s="209"/>
      <c r="KWW1" s="209"/>
      <c r="KWX1" s="209"/>
      <c r="KWY1" s="209"/>
      <c r="KWZ1" s="209"/>
      <c r="KXA1" s="209"/>
      <c r="KXB1" s="209"/>
      <c r="KXC1" s="209"/>
      <c r="KXD1" s="209"/>
      <c r="KXE1" s="209"/>
      <c r="KXF1" s="209"/>
      <c r="KXG1" s="209"/>
      <c r="KXH1" s="209"/>
      <c r="KXI1" s="209"/>
      <c r="KXJ1" s="209"/>
      <c r="KXK1" s="209"/>
      <c r="KXL1" s="209"/>
      <c r="KXM1" s="209"/>
      <c r="KXN1" s="209"/>
      <c r="KXO1" s="209"/>
      <c r="KXP1" s="209"/>
      <c r="KXQ1" s="209"/>
      <c r="KXR1" s="209"/>
      <c r="KXS1" s="209"/>
      <c r="KXT1" s="209"/>
      <c r="KXU1" s="209"/>
      <c r="KXV1" s="209"/>
      <c r="KXW1" s="209"/>
      <c r="KXX1" s="209"/>
      <c r="KXY1" s="209"/>
      <c r="KXZ1" s="209"/>
      <c r="KYA1" s="209"/>
      <c r="KYB1" s="209"/>
      <c r="KYC1" s="209"/>
      <c r="KYD1" s="209"/>
      <c r="KYE1" s="209"/>
      <c r="KYF1" s="209"/>
      <c r="KYG1" s="209"/>
      <c r="KYH1" s="209"/>
      <c r="KYI1" s="209"/>
      <c r="KYJ1" s="209"/>
      <c r="KYK1" s="209"/>
      <c r="KYL1" s="209"/>
      <c r="KYM1" s="209"/>
      <c r="KYN1" s="209"/>
      <c r="KYO1" s="209"/>
      <c r="KYP1" s="209"/>
      <c r="KYQ1" s="209"/>
      <c r="KYR1" s="209"/>
      <c r="KYS1" s="209"/>
      <c r="KYT1" s="209"/>
      <c r="KYU1" s="209"/>
      <c r="KYV1" s="209"/>
      <c r="KYW1" s="209"/>
      <c r="KYX1" s="209"/>
      <c r="KYY1" s="209"/>
      <c r="KYZ1" s="209"/>
      <c r="KZA1" s="209"/>
      <c r="KZB1" s="209"/>
      <c r="KZC1" s="209"/>
      <c r="KZD1" s="209"/>
      <c r="KZE1" s="209"/>
      <c r="KZF1" s="209"/>
      <c r="KZG1" s="209"/>
      <c r="KZH1" s="209"/>
      <c r="KZI1" s="209"/>
      <c r="KZJ1" s="209"/>
      <c r="KZK1" s="209"/>
      <c r="KZL1" s="209"/>
      <c r="KZM1" s="209"/>
      <c r="KZN1" s="209"/>
      <c r="KZO1" s="209"/>
      <c r="KZP1" s="209"/>
      <c r="KZQ1" s="209"/>
      <c r="KZR1" s="209"/>
      <c r="KZS1" s="209"/>
      <c r="KZT1" s="209"/>
      <c r="KZU1" s="209"/>
      <c r="KZV1" s="209"/>
      <c r="KZW1" s="209"/>
      <c r="KZX1" s="209"/>
      <c r="KZY1" s="209"/>
      <c r="KZZ1" s="209"/>
      <c r="LAA1" s="209"/>
      <c r="LAB1" s="209"/>
      <c r="LAC1" s="209"/>
      <c r="LAD1" s="209"/>
      <c r="LAE1" s="209"/>
      <c r="LAF1" s="209"/>
      <c r="LAG1" s="209"/>
      <c r="LAH1" s="209"/>
      <c r="LAI1" s="209"/>
      <c r="LAJ1" s="209"/>
      <c r="LAK1" s="209"/>
      <c r="LAL1" s="209"/>
      <c r="LAM1" s="209"/>
      <c r="LAN1" s="209"/>
      <c r="LAO1" s="209"/>
      <c r="LAP1" s="209"/>
      <c r="LAQ1" s="209"/>
      <c r="LAR1" s="209"/>
      <c r="LAS1" s="209"/>
      <c r="LAT1" s="209"/>
      <c r="LAU1" s="209"/>
      <c r="LAV1" s="209"/>
      <c r="LAW1" s="209"/>
      <c r="LAX1" s="209"/>
      <c r="LAY1" s="209"/>
      <c r="LAZ1" s="209"/>
      <c r="LBA1" s="209"/>
      <c r="LBB1" s="209"/>
      <c r="LBC1" s="209"/>
      <c r="LBD1" s="209"/>
      <c r="LBE1" s="209"/>
      <c r="LBF1" s="209"/>
      <c r="LBG1" s="209"/>
      <c r="LBH1" s="209"/>
      <c r="LBI1" s="209"/>
      <c r="LBJ1" s="209"/>
      <c r="LBK1" s="209"/>
      <c r="LBL1" s="209"/>
      <c r="LBM1" s="209"/>
      <c r="LBN1" s="209"/>
      <c r="LBO1" s="209"/>
      <c r="LBP1" s="209"/>
      <c r="LBQ1" s="209"/>
      <c r="LBR1" s="209"/>
      <c r="LBS1" s="209"/>
      <c r="LBT1" s="209"/>
      <c r="LBU1" s="209"/>
      <c r="LBV1" s="209"/>
      <c r="LBW1" s="209"/>
      <c r="LBX1" s="209"/>
      <c r="LBY1" s="209"/>
      <c r="LBZ1" s="209"/>
      <c r="LCA1" s="209"/>
      <c r="LCB1" s="209"/>
      <c r="LCC1" s="209"/>
      <c r="LCD1" s="209"/>
      <c r="LCE1" s="209"/>
      <c r="LCF1" s="209"/>
      <c r="LCG1" s="209"/>
      <c r="LCH1" s="209"/>
      <c r="LCI1" s="209"/>
      <c r="LCJ1" s="209"/>
      <c r="LCK1" s="209"/>
      <c r="LCL1" s="209"/>
      <c r="LCM1" s="209"/>
      <c r="LCN1" s="209"/>
      <c r="LCO1" s="209"/>
      <c r="LCP1" s="209"/>
      <c r="LCQ1" s="209"/>
      <c r="LCR1" s="209"/>
      <c r="LCS1" s="209"/>
      <c r="LCT1" s="209"/>
      <c r="LCU1" s="209"/>
      <c r="LCV1" s="209"/>
      <c r="LCW1" s="209"/>
      <c r="LCX1" s="209"/>
      <c r="LCY1" s="209"/>
      <c r="LCZ1" s="209"/>
      <c r="LDA1" s="209"/>
      <c r="LDB1" s="209"/>
      <c r="LDC1" s="209"/>
      <c r="LDD1" s="209"/>
      <c r="LDE1" s="209"/>
      <c r="LDF1" s="209"/>
      <c r="LDG1" s="209"/>
      <c r="LDH1" s="209"/>
      <c r="LDI1" s="209"/>
      <c r="LDJ1" s="209"/>
      <c r="LDK1" s="209"/>
      <c r="LDL1" s="209"/>
      <c r="LDM1" s="209"/>
      <c r="LDN1" s="209"/>
      <c r="LDO1" s="209"/>
      <c r="LDP1" s="209"/>
      <c r="LDQ1" s="209"/>
      <c r="LDR1" s="209"/>
      <c r="LDS1" s="209"/>
      <c r="LDT1" s="209"/>
      <c r="LDU1" s="209"/>
      <c r="LDV1" s="209"/>
      <c r="LDW1" s="209"/>
      <c r="LDX1" s="209"/>
      <c r="LDY1" s="209"/>
      <c r="LDZ1" s="209"/>
      <c r="LEA1" s="209"/>
      <c r="LEB1" s="209"/>
      <c r="LEC1" s="209"/>
      <c r="LED1" s="209"/>
      <c r="LEE1" s="209"/>
      <c r="LEF1" s="209"/>
      <c r="LEG1" s="209"/>
      <c r="LEH1" s="209"/>
      <c r="LEI1" s="209"/>
      <c r="LEJ1" s="209"/>
      <c r="LEK1" s="209"/>
      <c r="LEL1" s="209"/>
      <c r="LEM1" s="209"/>
      <c r="LEN1" s="209"/>
      <c r="LEO1" s="209"/>
      <c r="LEP1" s="209"/>
      <c r="LEQ1" s="209"/>
      <c r="LER1" s="209"/>
      <c r="LES1" s="209"/>
      <c r="LET1" s="209"/>
      <c r="LEU1" s="209"/>
      <c r="LEV1" s="209"/>
      <c r="LEW1" s="209"/>
      <c r="LEX1" s="209"/>
      <c r="LEY1" s="209"/>
      <c r="LEZ1" s="209"/>
      <c r="LFA1" s="209"/>
      <c r="LFB1" s="209"/>
      <c r="LFC1" s="209"/>
      <c r="LFD1" s="209"/>
      <c r="LFE1" s="209"/>
      <c r="LFF1" s="209"/>
      <c r="LFG1" s="209"/>
      <c r="LFH1" s="209"/>
      <c r="LFI1" s="209"/>
      <c r="LFJ1" s="209"/>
      <c r="LFK1" s="209"/>
      <c r="LFL1" s="209"/>
      <c r="LFM1" s="209"/>
      <c r="LFN1" s="209"/>
      <c r="LFO1" s="209"/>
      <c r="LFP1" s="209"/>
      <c r="LFQ1" s="209"/>
      <c r="LFR1" s="209"/>
      <c r="LFS1" s="209"/>
      <c r="LFT1" s="209"/>
      <c r="LFU1" s="209"/>
      <c r="LFV1" s="209"/>
      <c r="LFW1" s="209"/>
      <c r="LFX1" s="209"/>
      <c r="LFY1" s="209"/>
      <c r="LFZ1" s="209"/>
      <c r="LGA1" s="209"/>
      <c r="LGB1" s="209"/>
      <c r="LGC1" s="209"/>
      <c r="LGD1" s="209"/>
      <c r="LGE1" s="209"/>
      <c r="LGF1" s="209"/>
      <c r="LGG1" s="209"/>
      <c r="LGH1" s="209"/>
      <c r="LGI1" s="209"/>
      <c r="LGJ1" s="209"/>
      <c r="LGK1" s="209"/>
      <c r="LGL1" s="209"/>
      <c r="LGM1" s="209"/>
      <c r="LGN1" s="209"/>
      <c r="LGO1" s="209"/>
      <c r="LGP1" s="209"/>
      <c r="LGQ1" s="209"/>
      <c r="LGR1" s="209"/>
      <c r="LGS1" s="209"/>
      <c r="LGT1" s="209"/>
      <c r="LGU1" s="209"/>
      <c r="LGV1" s="209"/>
      <c r="LGW1" s="209"/>
      <c r="LGX1" s="209"/>
      <c r="LGY1" s="209"/>
      <c r="LGZ1" s="209"/>
      <c r="LHA1" s="209"/>
      <c r="LHB1" s="209"/>
      <c r="LHC1" s="209"/>
      <c r="LHD1" s="209"/>
      <c r="LHE1" s="209"/>
      <c r="LHF1" s="209"/>
      <c r="LHG1" s="209"/>
      <c r="LHH1" s="209"/>
      <c r="LHI1" s="209"/>
      <c r="LHJ1" s="209"/>
      <c r="LHK1" s="209"/>
      <c r="LHL1" s="209"/>
      <c r="LHM1" s="209"/>
      <c r="LHN1" s="209"/>
      <c r="LHO1" s="209"/>
      <c r="LHP1" s="209"/>
      <c r="LHQ1" s="209"/>
      <c r="LHR1" s="209"/>
      <c r="LHS1" s="209"/>
      <c r="LHT1" s="209"/>
      <c r="LHU1" s="209"/>
      <c r="LHV1" s="209"/>
      <c r="LHW1" s="209"/>
      <c r="LHX1" s="209"/>
      <c r="LHY1" s="209"/>
      <c r="LHZ1" s="209"/>
      <c r="LIA1" s="209"/>
      <c r="LIB1" s="209"/>
      <c r="LIC1" s="209"/>
      <c r="LID1" s="209"/>
      <c r="LIE1" s="209"/>
      <c r="LIF1" s="209"/>
      <c r="LIG1" s="209"/>
      <c r="LIH1" s="209"/>
      <c r="LII1" s="209"/>
      <c r="LIJ1" s="209"/>
      <c r="LIK1" s="209"/>
      <c r="LIL1" s="209"/>
      <c r="LIM1" s="209"/>
      <c r="LIN1" s="209"/>
      <c r="LIO1" s="209"/>
      <c r="LIP1" s="209"/>
      <c r="LIQ1" s="209"/>
      <c r="LIR1" s="209"/>
      <c r="LIS1" s="209"/>
      <c r="LIT1" s="209"/>
      <c r="LIU1" s="209"/>
      <c r="LIV1" s="209"/>
      <c r="LIW1" s="209"/>
      <c r="LIX1" s="209"/>
      <c r="LIY1" s="209"/>
      <c r="LIZ1" s="209"/>
      <c r="LJA1" s="209"/>
      <c r="LJB1" s="209"/>
      <c r="LJC1" s="209"/>
      <c r="LJD1" s="209"/>
      <c r="LJE1" s="209"/>
      <c r="LJF1" s="209"/>
      <c r="LJG1" s="209"/>
      <c r="LJH1" s="209"/>
      <c r="LJI1" s="209"/>
      <c r="LJJ1" s="209"/>
      <c r="LJK1" s="209"/>
      <c r="LJL1" s="209"/>
      <c r="LJM1" s="209"/>
      <c r="LJN1" s="209"/>
      <c r="LJO1" s="209"/>
      <c r="LJP1" s="209"/>
      <c r="LJQ1" s="209"/>
      <c r="LJR1" s="209"/>
      <c r="LJS1" s="209"/>
      <c r="LJT1" s="209"/>
      <c r="LJU1" s="209"/>
      <c r="LJV1" s="209"/>
      <c r="LJW1" s="209"/>
      <c r="LJX1" s="209"/>
      <c r="LJY1" s="209"/>
      <c r="LJZ1" s="209"/>
      <c r="LKA1" s="209"/>
      <c r="LKB1" s="209"/>
      <c r="LKC1" s="209"/>
      <c r="LKD1" s="209"/>
      <c r="LKE1" s="209"/>
      <c r="LKF1" s="209"/>
      <c r="LKG1" s="209"/>
      <c r="LKH1" s="209"/>
      <c r="LKI1" s="209"/>
      <c r="LKJ1" s="209"/>
      <c r="LKK1" s="209"/>
      <c r="LKL1" s="209"/>
      <c r="LKM1" s="209"/>
      <c r="LKN1" s="209"/>
      <c r="LKO1" s="209"/>
      <c r="LKP1" s="209"/>
      <c r="LKQ1" s="209"/>
      <c r="LKR1" s="209"/>
      <c r="LKS1" s="209"/>
      <c r="LKT1" s="209"/>
      <c r="LKU1" s="209"/>
      <c r="LKV1" s="209"/>
      <c r="LKW1" s="209"/>
      <c r="LKX1" s="209"/>
      <c r="LKY1" s="209"/>
      <c r="LKZ1" s="209"/>
      <c r="LLA1" s="209"/>
      <c r="LLB1" s="209"/>
      <c r="LLC1" s="209"/>
      <c r="LLD1" s="209"/>
      <c r="LLE1" s="209"/>
      <c r="LLF1" s="209"/>
      <c r="LLG1" s="209"/>
      <c r="LLH1" s="209"/>
      <c r="LLI1" s="209"/>
      <c r="LLJ1" s="209"/>
      <c r="LLK1" s="209"/>
      <c r="LLL1" s="209"/>
      <c r="LLM1" s="209"/>
      <c r="LLN1" s="209"/>
      <c r="LLO1" s="209"/>
      <c r="LLP1" s="209"/>
      <c r="LLQ1" s="209"/>
      <c r="LLR1" s="209"/>
      <c r="LLS1" s="209"/>
      <c r="LLT1" s="209"/>
      <c r="LLU1" s="209"/>
      <c r="LLV1" s="209"/>
      <c r="LLW1" s="209"/>
      <c r="LLX1" s="209"/>
      <c r="LLY1" s="209"/>
      <c r="LLZ1" s="209"/>
      <c r="LMA1" s="209"/>
      <c r="LMB1" s="209"/>
      <c r="LMC1" s="209"/>
      <c r="LMD1" s="209"/>
      <c r="LME1" s="209"/>
      <c r="LMF1" s="209"/>
      <c r="LMG1" s="209"/>
      <c r="LMH1" s="209"/>
      <c r="LMI1" s="209"/>
      <c r="LMJ1" s="209"/>
      <c r="LMK1" s="209"/>
      <c r="LML1" s="209"/>
      <c r="LMM1" s="209"/>
      <c r="LMN1" s="209"/>
      <c r="LMO1" s="209"/>
      <c r="LMP1" s="209"/>
      <c r="LMQ1" s="209"/>
      <c r="LMR1" s="209"/>
      <c r="LMS1" s="209"/>
      <c r="LMT1" s="209"/>
      <c r="LMU1" s="209"/>
      <c r="LMV1" s="209"/>
      <c r="LMW1" s="209"/>
      <c r="LMX1" s="209"/>
      <c r="LMY1" s="209"/>
      <c r="LMZ1" s="209"/>
      <c r="LNA1" s="209"/>
      <c r="LNB1" s="209"/>
      <c r="LNC1" s="209"/>
      <c r="LND1" s="209"/>
      <c r="LNE1" s="209"/>
      <c r="LNF1" s="209"/>
      <c r="LNG1" s="209"/>
      <c r="LNH1" s="209"/>
      <c r="LNI1" s="209"/>
      <c r="LNJ1" s="209"/>
      <c r="LNK1" s="209"/>
      <c r="LNL1" s="209"/>
      <c r="LNM1" s="209"/>
      <c r="LNN1" s="209"/>
      <c r="LNO1" s="209"/>
      <c r="LNP1" s="209"/>
      <c r="LNQ1" s="209"/>
      <c r="LNR1" s="209"/>
      <c r="LNS1" s="209"/>
      <c r="LNT1" s="209"/>
      <c r="LNU1" s="209"/>
      <c r="LNV1" s="209"/>
      <c r="LNW1" s="209"/>
      <c r="LNX1" s="209"/>
      <c r="LNY1" s="209"/>
      <c r="LNZ1" s="209"/>
      <c r="LOA1" s="209"/>
      <c r="LOB1" s="209"/>
      <c r="LOC1" s="209"/>
      <c r="LOD1" s="209"/>
      <c r="LOE1" s="209"/>
      <c r="LOF1" s="209"/>
      <c r="LOG1" s="209"/>
      <c r="LOH1" s="209"/>
      <c r="LOI1" s="209"/>
      <c r="LOJ1" s="209"/>
      <c r="LOK1" s="209"/>
      <c r="LOL1" s="209"/>
      <c r="LOM1" s="209"/>
      <c r="LON1" s="209"/>
      <c r="LOO1" s="209"/>
      <c r="LOP1" s="209"/>
      <c r="LOQ1" s="209"/>
      <c r="LOR1" s="209"/>
      <c r="LOS1" s="209"/>
      <c r="LOT1" s="209"/>
      <c r="LOU1" s="209"/>
      <c r="LOV1" s="209"/>
      <c r="LOW1" s="209"/>
      <c r="LOX1" s="209"/>
      <c r="LOY1" s="209"/>
      <c r="LOZ1" s="209"/>
      <c r="LPA1" s="209"/>
      <c r="LPB1" s="209"/>
      <c r="LPC1" s="209"/>
      <c r="LPD1" s="209"/>
      <c r="LPE1" s="209"/>
      <c r="LPF1" s="209"/>
      <c r="LPG1" s="209"/>
      <c r="LPH1" s="209"/>
      <c r="LPI1" s="209"/>
      <c r="LPJ1" s="209"/>
      <c r="LPK1" s="209"/>
      <c r="LPL1" s="209"/>
      <c r="LPM1" s="209"/>
      <c r="LPN1" s="209"/>
      <c r="LPO1" s="209"/>
      <c r="LPP1" s="209"/>
      <c r="LPQ1" s="209"/>
      <c r="LPR1" s="209"/>
      <c r="LPS1" s="209"/>
      <c r="LPT1" s="209"/>
      <c r="LPU1" s="209"/>
      <c r="LPV1" s="209"/>
      <c r="LPW1" s="209"/>
      <c r="LPX1" s="209"/>
      <c r="LPY1" s="209"/>
      <c r="LPZ1" s="209"/>
      <c r="LQA1" s="209"/>
      <c r="LQB1" s="209"/>
      <c r="LQC1" s="209"/>
      <c r="LQD1" s="209"/>
      <c r="LQE1" s="209"/>
      <c r="LQF1" s="209"/>
      <c r="LQG1" s="209"/>
      <c r="LQH1" s="209"/>
      <c r="LQI1" s="209"/>
      <c r="LQJ1" s="209"/>
      <c r="LQK1" s="209"/>
      <c r="LQL1" s="209"/>
      <c r="LQM1" s="209"/>
      <c r="LQN1" s="209"/>
      <c r="LQO1" s="209"/>
      <c r="LQP1" s="209"/>
      <c r="LQQ1" s="209"/>
      <c r="LQR1" s="209"/>
      <c r="LQS1" s="209"/>
      <c r="LQT1" s="209"/>
      <c r="LQU1" s="209"/>
      <c r="LQV1" s="209"/>
      <c r="LQW1" s="209"/>
      <c r="LQX1" s="209"/>
      <c r="LQY1" s="209"/>
      <c r="LQZ1" s="209"/>
      <c r="LRA1" s="209"/>
      <c r="LRB1" s="209"/>
      <c r="LRC1" s="209"/>
      <c r="LRD1" s="209"/>
      <c r="LRE1" s="209"/>
      <c r="LRF1" s="209"/>
      <c r="LRG1" s="209"/>
      <c r="LRH1" s="209"/>
      <c r="LRI1" s="209"/>
      <c r="LRJ1" s="209"/>
      <c r="LRK1" s="209"/>
      <c r="LRL1" s="209"/>
      <c r="LRM1" s="209"/>
      <c r="LRN1" s="209"/>
      <c r="LRO1" s="209"/>
      <c r="LRP1" s="209"/>
      <c r="LRQ1" s="209"/>
      <c r="LRR1" s="209"/>
      <c r="LRS1" s="209"/>
      <c r="LRT1" s="209"/>
      <c r="LRU1" s="209"/>
      <c r="LRV1" s="209"/>
      <c r="LRW1" s="209"/>
      <c r="LRX1" s="209"/>
      <c r="LRY1" s="209"/>
      <c r="LRZ1" s="209"/>
      <c r="LSA1" s="209"/>
      <c r="LSB1" s="209"/>
      <c r="LSC1" s="209"/>
      <c r="LSD1" s="209"/>
      <c r="LSE1" s="209"/>
      <c r="LSF1" s="209"/>
      <c r="LSG1" s="209"/>
      <c r="LSH1" s="209"/>
      <c r="LSI1" s="209"/>
      <c r="LSJ1" s="209"/>
      <c r="LSK1" s="209"/>
      <c r="LSL1" s="209"/>
      <c r="LSM1" s="209"/>
      <c r="LSN1" s="209"/>
      <c r="LSO1" s="209"/>
      <c r="LSP1" s="209"/>
      <c r="LSQ1" s="209"/>
      <c r="LSR1" s="209"/>
      <c r="LSS1" s="209"/>
      <c r="LST1" s="209"/>
      <c r="LSU1" s="209"/>
      <c r="LSV1" s="209"/>
      <c r="LSW1" s="209"/>
      <c r="LSX1" s="209"/>
      <c r="LSY1" s="209"/>
      <c r="LSZ1" s="209"/>
      <c r="LTA1" s="209"/>
      <c r="LTB1" s="209"/>
      <c r="LTC1" s="209"/>
      <c r="LTD1" s="209"/>
      <c r="LTE1" s="209"/>
      <c r="LTF1" s="209"/>
      <c r="LTG1" s="209"/>
      <c r="LTH1" s="209"/>
      <c r="LTI1" s="209"/>
      <c r="LTJ1" s="209"/>
      <c r="LTK1" s="209"/>
      <c r="LTL1" s="209"/>
      <c r="LTM1" s="209"/>
      <c r="LTN1" s="209"/>
      <c r="LTO1" s="209"/>
      <c r="LTP1" s="209"/>
      <c r="LTQ1" s="209"/>
      <c r="LTR1" s="209"/>
      <c r="LTS1" s="209"/>
      <c r="LTT1" s="209"/>
      <c r="LTU1" s="209"/>
      <c r="LTV1" s="209"/>
      <c r="LTW1" s="209"/>
      <c r="LTX1" s="209"/>
      <c r="LTY1" s="209"/>
      <c r="LTZ1" s="209"/>
      <c r="LUA1" s="209"/>
      <c r="LUB1" s="209"/>
      <c r="LUC1" s="209"/>
      <c r="LUD1" s="209"/>
      <c r="LUE1" s="209"/>
      <c r="LUF1" s="209"/>
      <c r="LUG1" s="209"/>
      <c r="LUH1" s="209"/>
      <c r="LUI1" s="209"/>
      <c r="LUJ1" s="209"/>
      <c r="LUK1" s="209"/>
      <c r="LUL1" s="209"/>
      <c r="LUM1" s="209"/>
      <c r="LUN1" s="209"/>
      <c r="LUO1" s="209"/>
      <c r="LUP1" s="209"/>
      <c r="LUQ1" s="209"/>
      <c r="LUR1" s="209"/>
      <c r="LUS1" s="209"/>
      <c r="LUT1" s="209"/>
      <c r="LUU1" s="209"/>
      <c r="LUV1" s="209"/>
      <c r="LUW1" s="209"/>
      <c r="LUX1" s="209"/>
      <c r="LUY1" s="209"/>
      <c r="LUZ1" s="209"/>
      <c r="LVA1" s="209"/>
      <c r="LVB1" s="209"/>
      <c r="LVC1" s="209"/>
      <c r="LVD1" s="209"/>
      <c r="LVE1" s="209"/>
      <c r="LVF1" s="209"/>
      <c r="LVG1" s="209"/>
      <c r="LVH1" s="209"/>
      <c r="LVI1" s="209"/>
      <c r="LVJ1" s="209"/>
      <c r="LVK1" s="209"/>
      <c r="LVL1" s="209"/>
      <c r="LVM1" s="209"/>
      <c r="LVN1" s="209"/>
      <c r="LVO1" s="209"/>
      <c r="LVP1" s="209"/>
      <c r="LVQ1" s="209"/>
      <c r="LVR1" s="209"/>
      <c r="LVS1" s="209"/>
      <c r="LVT1" s="209"/>
      <c r="LVU1" s="209"/>
      <c r="LVV1" s="209"/>
      <c r="LVW1" s="209"/>
      <c r="LVX1" s="209"/>
      <c r="LVY1" s="209"/>
      <c r="LVZ1" s="209"/>
      <c r="LWA1" s="209"/>
      <c r="LWB1" s="209"/>
      <c r="LWC1" s="209"/>
      <c r="LWD1" s="209"/>
      <c r="LWE1" s="209"/>
      <c r="LWF1" s="209"/>
      <c r="LWG1" s="209"/>
      <c r="LWH1" s="209"/>
      <c r="LWI1" s="209"/>
      <c r="LWJ1" s="209"/>
      <c r="LWK1" s="209"/>
      <c r="LWL1" s="209"/>
      <c r="LWM1" s="209"/>
      <c r="LWN1" s="209"/>
      <c r="LWO1" s="209"/>
      <c r="LWP1" s="209"/>
      <c r="LWQ1" s="209"/>
      <c r="LWR1" s="209"/>
      <c r="LWS1" s="209"/>
      <c r="LWT1" s="209"/>
      <c r="LWU1" s="209"/>
      <c r="LWV1" s="209"/>
      <c r="LWW1" s="209"/>
      <c r="LWX1" s="209"/>
      <c r="LWY1" s="209"/>
      <c r="LWZ1" s="209"/>
      <c r="LXA1" s="209"/>
      <c r="LXB1" s="209"/>
      <c r="LXC1" s="209"/>
      <c r="LXD1" s="209"/>
      <c r="LXE1" s="209"/>
      <c r="LXF1" s="209"/>
      <c r="LXG1" s="209"/>
      <c r="LXH1" s="209"/>
      <c r="LXI1" s="209"/>
      <c r="LXJ1" s="209"/>
      <c r="LXK1" s="209"/>
      <c r="LXL1" s="209"/>
      <c r="LXM1" s="209"/>
      <c r="LXN1" s="209"/>
      <c r="LXO1" s="209"/>
      <c r="LXP1" s="209"/>
      <c r="LXQ1" s="209"/>
      <c r="LXR1" s="209"/>
      <c r="LXS1" s="209"/>
      <c r="LXT1" s="209"/>
      <c r="LXU1" s="209"/>
      <c r="LXV1" s="209"/>
      <c r="LXW1" s="209"/>
      <c r="LXX1" s="209"/>
      <c r="LXY1" s="209"/>
      <c r="LXZ1" s="209"/>
      <c r="LYA1" s="209"/>
      <c r="LYB1" s="209"/>
      <c r="LYC1" s="209"/>
      <c r="LYD1" s="209"/>
      <c r="LYE1" s="209"/>
      <c r="LYF1" s="209"/>
      <c r="LYG1" s="209"/>
      <c r="LYH1" s="209"/>
      <c r="LYI1" s="209"/>
      <c r="LYJ1" s="209"/>
      <c r="LYK1" s="209"/>
      <c r="LYL1" s="209"/>
      <c r="LYM1" s="209"/>
      <c r="LYN1" s="209"/>
      <c r="LYO1" s="209"/>
      <c r="LYP1" s="209"/>
      <c r="LYQ1" s="209"/>
      <c r="LYR1" s="209"/>
      <c r="LYS1" s="209"/>
      <c r="LYT1" s="209"/>
      <c r="LYU1" s="209"/>
      <c r="LYV1" s="209"/>
      <c r="LYW1" s="209"/>
      <c r="LYX1" s="209"/>
      <c r="LYY1" s="209"/>
      <c r="LYZ1" s="209"/>
      <c r="LZA1" s="209"/>
      <c r="LZB1" s="209"/>
      <c r="LZC1" s="209"/>
      <c r="LZD1" s="209"/>
      <c r="LZE1" s="209"/>
      <c r="LZF1" s="209"/>
      <c r="LZG1" s="209"/>
      <c r="LZH1" s="209"/>
      <c r="LZI1" s="209"/>
      <c r="LZJ1" s="209"/>
      <c r="LZK1" s="209"/>
      <c r="LZL1" s="209"/>
      <c r="LZM1" s="209"/>
      <c r="LZN1" s="209"/>
      <c r="LZO1" s="209"/>
      <c r="LZP1" s="209"/>
      <c r="LZQ1" s="209"/>
      <c r="LZR1" s="209"/>
      <c r="LZS1" s="209"/>
      <c r="LZT1" s="209"/>
      <c r="LZU1" s="209"/>
      <c r="LZV1" s="209"/>
      <c r="LZW1" s="209"/>
      <c r="LZX1" s="209"/>
      <c r="LZY1" s="209"/>
      <c r="LZZ1" s="209"/>
      <c r="MAA1" s="209"/>
      <c r="MAB1" s="209"/>
      <c r="MAC1" s="209"/>
      <c r="MAD1" s="209"/>
      <c r="MAE1" s="209"/>
      <c r="MAF1" s="209"/>
      <c r="MAG1" s="209"/>
      <c r="MAH1" s="209"/>
      <c r="MAI1" s="209"/>
      <c r="MAJ1" s="209"/>
      <c r="MAK1" s="209"/>
      <c r="MAL1" s="209"/>
      <c r="MAM1" s="209"/>
      <c r="MAN1" s="209"/>
      <c r="MAO1" s="209"/>
      <c r="MAP1" s="209"/>
      <c r="MAQ1" s="209"/>
      <c r="MAR1" s="209"/>
      <c r="MAS1" s="209"/>
      <c r="MAT1" s="209"/>
      <c r="MAU1" s="209"/>
      <c r="MAV1" s="209"/>
      <c r="MAW1" s="209"/>
      <c r="MAX1" s="209"/>
      <c r="MAY1" s="209"/>
      <c r="MAZ1" s="209"/>
      <c r="MBA1" s="209"/>
      <c r="MBB1" s="209"/>
      <c r="MBC1" s="209"/>
      <c r="MBD1" s="209"/>
      <c r="MBE1" s="209"/>
      <c r="MBF1" s="209"/>
      <c r="MBG1" s="209"/>
      <c r="MBH1" s="209"/>
      <c r="MBI1" s="209"/>
      <c r="MBJ1" s="209"/>
      <c r="MBK1" s="209"/>
      <c r="MBL1" s="209"/>
      <c r="MBM1" s="209"/>
      <c r="MBN1" s="209"/>
      <c r="MBO1" s="209"/>
      <c r="MBP1" s="209"/>
      <c r="MBQ1" s="209"/>
      <c r="MBR1" s="209"/>
      <c r="MBS1" s="209"/>
      <c r="MBT1" s="209"/>
      <c r="MBU1" s="209"/>
      <c r="MBV1" s="209"/>
      <c r="MBW1" s="209"/>
      <c r="MBX1" s="209"/>
      <c r="MBY1" s="209"/>
      <c r="MBZ1" s="209"/>
      <c r="MCA1" s="209"/>
      <c r="MCB1" s="209"/>
      <c r="MCC1" s="209"/>
      <c r="MCD1" s="209"/>
      <c r="MCE1" s="209"/>
      <c r="MCF1" s="209"/>
      <c r="MCG1" s="209"/>
      <c r="MCH1" s="209"/>
      <c r="MCI1" s="209"/>
      <c r="MCJ1" s="209"/>
      <c r="MCK1" s="209"/>
      <c r="MCL1" s="209"/>
      <c r="MCM1" s="209"/>
      <c r="MCN1" s="209"/>
      <c r="MCO1" s="209"/>
      <c r="MCP1" s="209"/>
      <c r="MCQ1" s="209"/>
      <c r="MCR1" s="209"/>
      <c r="MCS1" s="209"/>
      <c r="MCT1" s="209"/>
      <c r="MCU1" s="209"/>
      <c r="MCV1" s="209"/>
      <c r="MCW1" s="209"/>
      <c r="MCX1" s="209"/>
      <c r="MCY1" s="209"/>
      <c r="MCZ1" s="209"/>
      <c r="MDA1" s="209"/>
      <c r="MDB1" s="209"/>
      <c r="MDC1" s="209"/>
      <c r="MDD1" s="209"/>
      <c r="MDE1" s="209"/>
      <c r="MDF1" s="209"/>
      <c r="MDG1" s="209"/>
      <c r="MDH1" s="209"/>
      <c r="MDI1" s="209"/>
      <c r="MDJ1" s="209"/>
      <c r="MDK1" s="209"/>
      <c r="MDL1" s="209"/>
      <c r="MDM1" s="209"/>
      <c r="MDN1" s="209"/>
      <c r="MDO1" s="209"/>
      <c r="MDP1" s="209"/>
      <c r="MDQ1" s="209"/>
      <c r="MDR1" s="209"/>
      <c r="MDS1" s="209"/>
      <c r="MDT1" s="209"/>
      <c r="MDU1" s="209"/>
      <c r="MDV1" s="209"/>
      <c r="MDW1" s="209"/>
      <c r="MDX1" s="209"/>
      <c r="MDY1" s="209"/>
      <c r="MDZ1" s="209"/>
      <c r="MEA1" s="209"/>
      <c r="MEB1" s="209"/>
      <c r="MEC1" s="209"/>
      <c r="MED1" s="209"/>
      <c r="MEE1" s="209"/>
      <c r="MEF1" s="209"/>
      <c r="MEG1" s="209"/>
      <c r="MEH1" s="209"/>
      <c r="MEI1" s="209"/>
      <c r="MEJ1" s="209"/>
      <c r="MEK1" s="209"/>
      <c r="MEL1" s="209"/>
      <c r="MEM1" s="209"/>
      <c r="MEN1" s="209"/>
      <c r="MEO1" s="209"/>
      <c r="MEP1" s="209"/>
      <c r="MEQ1" s="209"/>
      <c r="MER1" s="209"/>
      <c r="MES1" s="209"/>
      <c r="MET1" s="209"/>
      <c r="MEU1" s="209"/>
      <c r="MEV1" s="209"/>
      <c r="MEW1" s="209"/>
      <c r="MEX1" s="209"/>
      <c r="MEY1" s="209"/>
      <c r="MEZ1" s="209"/>
      <c r="MFA1" s="209"/>
      <c r="MFB1" s="209"/>
      <c r="MFC1" s="209"/>
      <c r="MFD1" s="209"/>
      <c r="MFE1" s="209"/>
      <c r="MFF1" s="209"/>
      <c r="MFG1" s="209"/>
      <c r="MFH1" s="209"/>
      <c r="MFI1" s="209"/>
      <c r="MFJ1" s="209"/>
      <c r="MFK1" s="209"/>
      <c r="MFL1" s="209"/>
      <c r="MFM1" s="209"/>
      <c r="MFN1" s="209"/>
      <c r="MFO1" s="209"/>
      <c r="MFP1" s="209"/>
      <c r="MFQ1" s="209"/>
      <c r="MFR1" s="209"/>
      <c r="MFS1" s="209"/>
      <c r="MFT1" s="209"/>
      <c r="MFU1" s="209"/>
      <c r="MFV1" s="209"/>
      <c r="MFW1" s="209"/>
      <c r="MFX1" s="209"/>
      <c r="MFY1" s="209"/>
      <c r="MFZ1" s="209"/>
      <c r="MGA1" s="209"/>
      <c r="MGB1" s="209"/>
      <c r="MGC1" s="209"/>
      <c r="MGD1" s="209"/>
      <c r="MGE1" s="209"/>
      <c r="MGF1" s="209"/>
      <c r="MGG1" s="209"/>
      <c r="MGH1" s="209"/>
      <c r="MGI1" s="209"/>
      <c r="MGJ1" s="209"/>
      <c r="MGK1" s="209"/>
      <c r="MGL1" s="209"/>
      <c r="MGM1" s="209"/>
      <c r="MGN1" s="209"/>
      <c r="MGO1" s="209"/>
      <c r="MGP1" s="209"/>
      <c r="MGQ1" s="209"/>
      <c r="MGR1" s="209"/>
      <c r="MGS1" s="209"/>
      <c r="MGT1" s="209"/>
      <c r="MGU1" s="209"/>
      <c r="MGV1" s="209"/>
      <c r="MGW1" s="209"/>
      <c r="MGX1" s="209"/>
      <c r="MGY1" s="209"/>
      <c r="MGZ1" s="209"/>
      <c r="MHA1" s="209"/>
      <c r="MHB1" s="209"/>
      <c r="MHC1" s="209"/>
      <c r="MHD1" s="209"/>
      <c r="MHE1" s="209"/>
      <c r="MHF1" s="209"/>
      <c r="MHG1" s="209"/>
      <c r="MHH1" s="209"/>
      <c r="MHI1" s="209"/>
      <c r="MHJ1" s="209"/>
      <c r="MHK1" s="209"/>
      <c r="MHL1" s="209"/>
      <c r="MHM1" s="209"/>
      <c r="MHN1" s="209"/>
      <c r="MHO1" s="209"/>
      <c r="MHP1" s="209"/>
      <c r="MHQ1" s="209"/>
      <c r="MHR1" s="209"/>
      <c r="MHS1" s="209"/>
      <c r="MHT1" s="209"/>
      <c r="MHU1" s="209"/>
      <c r="MHV1" s="209"/>
      <c r="MHW1" s="209"/>
      <c r="MHX1" s="209"/>
      <c r="MHY1" s="209"/>
      <c r="MHZ1" s="209"/>
      <c r="MIA1" s="209"/>
      <c r="MIB1" s="209"/>
      <c r="MIC1" s="209"/>
      <c r="MID1" s="209"/>
      <c r="MIE1" s="209"/>
      <c r="MIF1" s="209"/>
      <c r="MIG1" s="209"/>
      <c r="MIH1" s="209"/>
      <c r="MII1" s="209"/>
      <c r="MIJ1" s="209"/>
      <c r="MIK1" s="209"/>
      <c r="MIL1" s="209"/>
      <c r="MIM1" s="209"/>
      <c r="MIN1" s="209"/>
      <c r="MIO1" s="209"/>
      <c r="MIP1" s="209"/>
      <c r="MIQ1" s="209"/>
      <c r="MIR1" s="209"/>
      <c r="MIS1" s="209"/>
      <c r="MIT1" s="209"/>
      <c r="MIU1" s="209"/>
      <c r="MIV1" s="209"/>
      <c r="MIW1" s="209"/>
      <c r="MIX1" s="209"/>
      <c r="MIY1" s="209"/>
      <c r="MIZ1" s="209"/>
      <c r="MJA1" s="209"/>
      <c r="MJB1" s="209"/>
      <c r="MJC1" s="209"/>
      <c r="MJD1" s="209"/>
      <c r="MJE1" s="209"/>
      <c r="MJF1" s="209"/>
      <c r="MJG1" s="209"/>
      <c r="MJH1" s="209"/>
      <c r="MJI1" s="209"/>
      <c r="MJJ1" s="209"/>
      <c r="MJK1" s="209"/>
      <c r="MJL1" s="209"/>
      <c r="MJM1" s="209"/>
      <c r="MJN1" s="209"/>
      <c r="MJO1" s="209"/>
      <c r="MJP1" s="209"/>
      <c r="MJQ1" s="209"/>
      <c r="MJR1" s="209"/>
      <c r="MJS1" s="209"/>
      <c r="MJT1" s="209"/>
      <c r="MJU1" s="209"/>
      <c r="MJV1" s="209"/>
      <c r="MJW1" s="209"/>
      <c r="MJX1" s="209"/>
      <c r="MJY1" s="209"/>
      <c r="MJZ1" s="209"/>
      <c r="MKA1" s="209"/>
      <c r="MKB1" s="209"/>
      <c r="MKC1" s="209"/>
      <c r="MKD1" s="209"/>
      <c r="MKE1" s="209"/>
      <c r="MKF1" s="209"/>
      <c r="MKG1" s="209"/>
      <c r="MKH1" s="209"/>
      <c r="MKI1" s="209"/>
      <c r="MKJ1" s="209"/>
      <c r="MKK1" s="209"/>
      <c r="MKL1" s="209"/>
      <c r="MKM1" s="209"/>
      <c r="MKN1" s="209"/>
      <c r="MKO1" s="209"/>
      <c r="MKP1" s="209"/>
      <c r="MKQ1" s="209"/>
      <c r="MKR1" s="209"/>
      <c r="MKS1" s="209"/>
      <c r="MKT1" s="209"/>
      <c r="MKU1" s="209"/>
      <c r="MKV1" s="209"/>
      <c r="MKW1" s="209"/>
      <c r="MKX1" s="209"/>
      <c r="MKY1" s="209"/>
      <c r="MKZ1" s="209"/>
      <c r="MLA1" s="209"/>
      <c r="MLB1" s="209"/>
      <c r="MLC1" s="209"/>
      <c r="MLD1" s="209"/>
      <c r="MLE1" s="209"/>
      <c r="MLF1" s="209"/>
      <c r="MLG1" s="209"/>
      <c r="MLH1" s="209"/>
      <c r="MLI1" s="209"/>
      <c r="MLJ1" s="209"/>
      <c r="MLK1" s="209"/>
      <c r="MLL1" s="209"/>
      <c r="MLM1" s="209"/>
      <c r="MLN1" s="209"/>
      <c r="MLO1" s="209"/>
      <c r="MLP1" s="209"/>
      <c r="MLQ1" s="209"/>
      <c r="MLR1" s="209"/>
      <c r="MLS1" s="209"/>
      <c r="MLT1" s="209"/>
      <c r="MLU1" s="209"/>
      <c r="MLV1" s="209"/>
      <c r="MLW1" s="209"/>
      <c r="MLX1" s="209"/>
      <c r="MLY1" s="209"/>
      <c r="MLZ1" s="209"/>
      <c r="MMA1" s="209"/>
      <c r="MMB1" s="209"/>
      <c r="MMC1" s="209"/>
      <c r="MMD1" s="209"/>
      <c r="MME1" s="209"/>
      <c r="MMF1" s="209"/>
      <c r="MMG1" s="209"/>
      <c r="MMH1" s="209"/>
      <c r="MMI1" s="209"/>
      <c r="MMJ1" s="209"/>
      <c r="MMK1" s="209"/>
      <c r="MML1" s="209"/>
      <c r="MMM1" s="209"/>
      <c r="MMN1" s="209"/>
      <c r="MMO1" s="209"/>
      <c r="MMP1" s="209"/>
      <c r="MMQ1" s="209"/>
      <c r="MMR1" s="209"/>
      <c r="MMS1" s="209"/>
      <c r="MMT1" s="209"/>
      <c r="MMU1" s="209"/>
      <c r="MMV1" s="209"/>
      <c r="MMW1" s="209"/>
      <c r="MMX1" s="209"/>
      <c r="MMY1" s="209"/>
      <c r="MMZ1" s="209"/>
      <c r="MNA1" s="209"/>
      <c r="MNB1" s="209"/>
      <c r="MNC1" s="209"/>
      <c r="MND1" s="209"/>
      <c r="MNE1" s="209"/>
      <c r="MNF1" s="209"/>
      <c r="MNG1" s="209"/>
      <c r="MNH1" s="209"/>
      <c r="MNI1" s="209"/>
      <c r="MNJ1" s="209"/>
      <c r="MNK1" s="209"/>
      <c r="MNL1" s="209"/>
      <c r="MNM1" s="209"/>
      <c r="MNN1" s="209"/>
      <c r="MNO1" s="209"/>
      <c r="MNP1" s="209"/>
      <c r="MNQ1" s="209"/>
      <c r="MNR1" s="209"/>
      <c r="MNS1" s="209"/>
      <c r="MNT1" s="209"/>
      <c r="MNU1" s="209"/>
      <c r="MNV1" s="209"/>
      <c r="MNW1" s="209"/>
      <c r="MNX1" s="209"/>
      <c r="MNY1" s="209"/>
      <c r="MNZ1" s="209"/>
      <c r="MOA1" s="209"/>
      <c r="MOB1" s="209"/>
      <c r="MOC1" s="209"/>
      <c r="MOD1" s="209"/>
      <c r="MOE1" s="209"/>
      <c r="MOF1" s="209"/>
      <c r="MOG1" s="209"/>
      <c r="MOH1" s="209"/>
      <c r="MOI1" s="209"/>
      <c r="MOJ1" s="209"/>
      <c r="MOK1" s="209"/>
      <c r="MOL1" s="209"/>
      <c r="MOM1" s="209"/>
      <c r="MON1" s="209"/>
      <c r="MOO1" s="209"/>
      <c r="MOP1" s="209"/>
      <c r="MOQ1" s="209"/>
      <c r="MOR1" s="209"/>
      <c r="MOS1" s="209"/>
      <c r="MOT1" s="209"/>
      <c r="MOU1" s="209"/>
      <c r="MOV1" s="209"/>
      <c r="MOW1" s="209"/>
      <c r="MOX1" s="209"/>
      <c r="MOY1" s="209"/>
      <c r="MOZ1" s="209"/>
      <c r="MPA1" s="209"/>
      <c r="MPB1" s="209"/>
      <c r="MPC1" s="209"/>
      <c r="MPD1" s="209"/>
      <c r="MPE1" s="209"/>
      <c r="MPF1" s="209"/>
      <c r="MPG1" s="209"/>
      <c r="MPH1" s="209"/>
      <c r="MPI1" s="209"/>
      <c r="MPJ1" s="209"/>
      <c r="MPK1" s="209"/>
      <c r="MPL1" s="209"/>
      <c r="MPM1" s="209"/>
      <c r="MPN1" s="209"/>
      <c r="MPO1" s="209"/>
      <c r="MPP1" s="209"/>
      <c r="MPQ1" s="209"/>
      <c r="MPR1" s="209"/>
      <c r="MPS1" s="209"/>
      <c r="MPT1" s="209"/>
      <c r="MPU1" s="209"/>
      <c r="MPV1" s="209"/>
      <c r="MPW1" s="209"/>
      <c r="MPX1" s="209"/>
      <c r="MPY1" s="209"/>
      <c r="MPZ1" s="209"/>
      <c r="MQA1" s="209"/>
      <c r="MQB1" s="209"/>
      <c r="MQC1" s="209"/>
      <c r="MQD1" s="209"/>
      <c r="MQE1" s="209"/>
      <c r="MQF1" s="209"/>
      <c r="MQG1" s="209"/>
      <c r="MQH1" s="209"/>
      <c r="MQI1" s="209"/>
      <c r="MQJ1" s="209"/>
      <c r="MQK1" s="209"/>
      <c r="MQL1" s="209"/>
      <c r="MQM1" s="209"/>
      <c r="MQN1" s="209"/>
      <c r="MQO1" s="209"/>
      <c r="MQP1" s="209"/>
      <c r="MQQ1" s="209"/>
      <c r="MQR1" s="209"/>
      <c r="MQS1" s="209"/>
      <c r="MQT1" s="209"/>
      <c r="MQU1" s="209"/>
      <c r="MQV1" s="209"/>
      <c r="MQW1" s="209"/>
      <c r="MQX1" s="209"/>
      <c r="MQY1" s="209"/>
      <c r="MQZ1" s="209"/>
      <c r="MRA1" s="209"/>
      <c r="MRB1" s="209"/>
      <c r="MRC1" s="209"/>
      <c r="MRD1" s="209"/>
      <c r="MRE1" s="209"/>
      <c r="MRF1" s="209"/>
      <c r="MRG1" s="209"/>
      <c r="MRH1" s="209"/>
      <c r="MRI1" s="209"/>
      <c r="MRJ1" s="209"/>
      <c r="MRK1" s="209"/>
      <c r="MRL1" s="209"/>
      <c r="MRM1" s="209"/>
      <c r="MRN1" s="209"/>
      <c r="MRO1" s="209"/>
      <c r="MRP1" s="209"/>
      <c r="MRQ1" s="209"/>
      <c r="MRR1" s="209"/>
      <c r="MRS1" s="209"/>
      <c r="MRT1" s="209"/>
      <c r="MRU1" s="209"/>
      <c r="MRV1" s="209"/>
      <c r="MRW1" s="209"/>
      <c r="MRX1" s="209"/>
      <c r="MRY1" s="209"/>
      <c r="MRZ1" s="209"/>
      <c r="MSA1" s="209"/>
      <c r="MSB1" s="209"/>
      <c r="MSC1" s="209"/>
      <c r="MSD1" s="209"/>
      <c r="MSE1" s="209"/>
      <c r="MSF1" s="209"/>
      <c r="MSG1" s="209"/>
      <c r="MSH1" s="209"/>
      <c r="MSI1" s="209"/>
      <c r="MSJ1" s="209"/>
      <c r="MSK1" s="209"/>
      <c r="MSL1" s="209"/>
      <c r="MSM1" s="209"/>
      <c r="MSN1" s="209"/>
      <c r="MSO1" s="209"/>
      <c r="MSP1" s="209"/>
      <c r="MSQ1" s="209"/>
      <c r="MSR1" s="209"/>
      <c r="MSS1" s="209"/>
      <c r="MST1" s="209"/>
      <c r="MSU1" s="209"/>
      <c r="MSV1" s="209"/>
      <c r="MSW1" s="209"/>
      <c r="MSX1" s="209"/>
      <c r="MSY1" s="209"/>
      <c r="MSZ1" s="209"/>
      <c r="MTA1" s="209"/>
      <c r="MTB1" s="209"/>
      <c r="MTC1" s="209"/>
      <c r="MTD1" s="209"/>
      <c r="MTE1" s="209"/>
      <c r="MTF1" s="209"/>
      <c r="MTG1" s="209"/>
      <c r="MTH1" s="209"/>
      <c r="MTI1" s="209"/>
      <c r="MTJ1" s="209"/>
      <c r="MTK1" s="209"/>
      <c r="MTL1" s="209"/>
      <c r="MTM1" s="209"/>
      <c r="MTN1" s="209"/>
      <c r="MTO1" s="209"/>
      <c r="MTP1" s="209"/>
      <c r="MTQ1" s="209"/>
      <c r="MTR1" s="209"/>
      <c r="MTS1" s="209"/>
      <c r="MTT1" s="209"/>
      <c r="MTU1" s="209"/>
      <c r="MTV1" s="209"/>
      <c r="MTW1" s="209"/>
      <c r="MTX1" s="209"/>
      <c r="MTY1" s="209"/>
      <c r="MTZ1" s="209"/>
      <c r="MUA1" s="209"/>
      <c r="MUB1" s="209"/>
      <c r="MUC1" s="209"/>
      <c r="MUD1" s="209"/>
      <c r="MUE1" s="209"/>
      <c r="MUF1" s="209"/>
      <c r="MUG1" s="209"/>
      <c r="MUH1" s="209"/>
      <c r="MUI1" s="209"/>
      <c r="MUJ1" s="209"/>
      <c r="MUK1" s="209"/>
      <c r="MUL1" s="209"/>
      <c r="MUM1" s="209"/>
      <c r="MUN1" s="209"/>
      <c r="MUO1" s="209"/>
      <c r="MUP1" s="209"/>
      <c r="MUQ1" s="209"/>
      <c r="MUR1" s="209"/>
      <c r="MUS1" s="209"/>
      <c r="MUT1" s="209"/>
      <c r="MUU1" s="209"/>
      <c r="MUV1" s="209"/>
      <c r="MUW1" s="209"/>
      <c r="MUX1" s="209"/>
      <c r="MUY1" s="209"/>
      <c r="MUZ1" s="209"/>
      <c r="MVA1" s="209"/>
      <c r="MVB1" s="209"/>
      <c r="MVC1" s="209"/>
      <c r="MVD1" s="209"/>
      <c r="MVE1" s="209"/>
      <c r="MVF1" s="209"/>
      <c r="MVG1" s="209"/>
      <c r="MVH1" s="209"/>
      <c r="MVI1" s="209"/>
      <c r="MVJ1" s="209"/>
      <c r="MVK1" s="209"/>
      <c r="MVL1" s="209"/>
      <c r="MVM1" s="209"/>
      <c r="MVN1" s="209"/>
      <c r="MVO1" s="209"/>
      <c r="MVP1" s="209"/>
      <c r="MVQ1" s="209"/>
      <c r="MVR1" s="209"/>
      <c r="MVS1" s="209"/>
      <c r="MVT1" s="209"/>
      <c r="MVU1" s="209"/>
      <c r="MVV1" s="209"/>
      <c r="MVW1" s="209"/>
      <c r="MVX1" s="209"/>
      <c r="MVY1" s="209"/>
      <c r="MVZ1" s="209"/>
      <c r="MWA1" s="209"/>
      <c r="MWB1" s="209"/>
      <c r="MWC1" s="209"/>
      <c r="MWD1" s="209"/>
      <c r="MWE1" s="209"/>
      <c r="MWF1" s="209"/>
      <c r="MWG1" s="209"/>
      <c r="MWH1" s="209"/>
      <c r="MWI1" s="209"/>
      <c r="MWJ1" s="209"/>
      <c r="MWK1" s="209"/>
      <c r="MWL1" s="209"/>
      <c r="MWM1" s="209"/>
      <c r="MWN1" s="209"/>
      <c r="MWO1" s="209"/>
      <c r="MWP1" s="209"/>
      <c r="MWQ1" s="209"/>
      <c r="MWR1" s="209"/>
      <c r="MWS1" s="209"/>
      <c r="MWT1" s="209"/>
      <c r="MWU1" s="209"/>
      <c r="MWV1" s="209"/>
      <c r="MWW1" s="209"/>
      <c r="MWX1" s="209"/>
      <c r="MWY1" s="209"/>
      <c r="MWZ1" s="209"/>
      <c r="MXA1" s="209"/>
      <c r="MXB1" s="209"/>
      <c r="MXC1" s="209"/>
      <c r="MXD1" s="209"/>
      <c r="MXE1" s="209"/>
      <c r="MXF1" s="209"/>
      <c r="MXG1" s="209"/>
      <c r="MXH1" s="209"/>
      <c r="MXI1" s="209"/>
      <c r="MXJ1" s="209"/>
      <c r="MXK1" s="209"/>
      <c r="MXL1" s="209"/>
      <c r="MXM1" s="209"/>
      <c r="MXN1" s="209"/>
      <c r="MXO1" s="209"/>
      <c r="MXP1" s="209"/>
      <c r="MXQ1" s="209"/>
      <c r="MXR1" s="209"/>
      <c r="MXS1" s="209"/>
      <c r="MXT1" s="209"/>
      <c r="MXU1" s="209"/>
      <c r="MXV1" s="209"/>
      <c r="MXW1" s="209"/>
      <c r="MXX1" s="209"/>
      <c r="MXY1" s="209"/>
      <c r="MXZ1" s="209"/>
      <c r="MYA1" s="209"/>
      <c r="MYB1" s="209"/>
      <c r="MYC1" s="209"/>
      <c r="MYD1" s="209"/>
      <c r="MYE1" s="209"/>
      <c r="MYF1" s="209"/>
      <c r="MYG1" s="209"/>
      <c r="MYH1" s="209"/>
      <c r="MYI1" s="209"/>
      <c r="MYJ1" s="209"/>
      <c r="MYK1" s="209"/>
      <c r="MYL1" s="209"/>
      <c r="MYM1" s="209"/>
      <c r="MYN1" s="209"/>
      <c r="MYO1" s="209"/>
      <c r="MYP1" s="209"/>
      <c r="MYQ1" s="209"/>
      <c r="MYR1" s="209"/>
      <c r="MYS1" s="209"/>
      <c r="MYT1" s="209"/>
      <c r="MYU1" s="209"/>
      <c r="MYV1" s="209"/>
      <c r="MYW1" s="209"/>
      <c r="MYX1" s="209"/>
      <c r="MYY1" s="209"/>
      <c r="MYZ1" s="209"/>
      <c r="MZA1" s="209"/>
      <c r="MZB1" s="209"/>
      <c r="MZC1" s="209"/>
      <c r="MZD1" s="209"/>
      <c r="MZE1" s="209"/>
      <c r="MZF1" s="209"/>
      <c r="MZG1" s="209"/>
      <c r="MZH1" s="209"/>
      <c r="MZI1" s="209"/>
      <c r="MZJ1" s="209"/>
      <c r="MZK1" s="209"/>
      <c r="MZL1" s="209"/>
      <c r="MZM1" s="209"/>
      <c r="MZN1" s="209"/>
      <c r="MZO1" s="209"/>
      <c r="MZP1" s="209"/>
      <c r="MZQ1" s="209"/>
      <c r="MZR1" s="209"/>
      <c r="MZS1" s="209"/>
      <c r="MZT1" s="209"/>
      <c r="MZU1" s="209"/>
      <c r="MZV1" s="209"/>
      <c r="MZW1" s="209"/>
      <c r="MZX1" s="209"/>
      <c r="MZY1" s="209"/>
      <c r="MZZ1" s="209"/>
      <c r="NAA1" s="209"/>
      <c r="NAB1" s="209"/>
      <c r="NAC1" s="209"/>
      <c r="NAD1" s="209"/>
      <c r="NAE1" s="209"/>
      <c r="NAF1" s="209"/>
      <c r="NAG1" s="209"/>
      <c r="NAH1" s="209"/>
      <c r="NAI1" s="209"/>
      <c r="NAJ1" s="209"/>
      <c r="NAK1" s="209"/>
      <c r="NAL1" s="209"/>
      <c r="NAM1" s="209"/>
      <c r="NAN1" s="209"/>
      <c r="NAO1" s="209"/>
      <c r="NAP1" s="209"/>
      <c r="NAQ1" s="209"/>
      <c r="NAR1" s="209"/>
      <c r="NAS1" s="209"/>
      <c r="NAT1" s="209"/>
      <c r="NAU1" s="209"/>
      <c r="NAV1" s="209"/>
      <c r="NAW1" s="209"/>
      <c r="NAX1" s="209"/>
      <c r="NAY1" s="209"/>
      <c r="NAZ1" s="209"/>
      <c r="NBA1" s="209"/>
      <c r="NBB1" s="209"/>
      <c r="NBC1" s="209"/>
      <c r="NBD1" s="209"/>
      <c r="NBE1" s="209"/>
      <c r="NBF1" s="209"/>
      <c r="NBG1" s="209"/>
      <c r="NBH1" s="209"/>
      <c r="NBI1" s="209"/>
      <c r="NBJ1" s="209"/>
      <c r="NBK1" s="209"/>
      <c r="NBL1" s="209"/>
      <c r="NBM1" s="209"/>
      <c r="NBN1" s="209"/>
      <c r="NBO1" s="209"/>
      <c r="NBP1" s="209"/>
      <c r="NBQ1" s="209"/>
      <c r="NBR1" s="209"/>
      <c r="NBS1" s="209"/>
      <c r="NBT1" s="209"/>
      <c r="NBU1" s="209"/>
      <c r="NBV1" s="209"/>
      <c r="NBW1" s="209"/>
      <c r="NBX1" s="209"/>
      <c r="NBY1" s="209"/>
      <c r="NBZ1" s="209"/>
      <c r="NCA1" s="209"/>
      <c r="NCB1" s="209"/>
      <c r="NCC1" s="209"/>
      <c r="NCD1" s="209"/>
      <c r="NCE1" s="209"/>
      <c r="NCF1" s="209"/>
      <c r="NCG1" s="209"/>
      <c r="NCH1" s="209"/>
      <c r="NCI1" s="209"/>
      <c r="NCJ1" s="209"/>
      <c r="NCK1" s="209"/>
      <c r="NCL1" s="209"/>
      <c r="NCM1" s="209"/>
      <c r="NCN1" s="209"/>
      <c r="NCO1" s="209"/>
      <c r="NCP1" s="209"/>
      <c r="NCQ1" s="209"/>
      <c r="NCR1" s="209"/>
      <c r="NCS1" s="209"/>
      <c r="NCT1" s="209"/>
      <c r="NCU1" s="209"/>
      <c r="NCV1" s="209"/>
      <c r="NCW1" s="209"/>
      <c r="NCX1" s="209"/>
      <c r="NCY1" s="209"/>
      <c r="NCZ1" s="209"/>
      <c r="NDA1" s="209"/>
      <c r="NDB1" s="209"/>
      <c r="NDC1" s="209"/>
      <c r="NDD1" s="209"/>
      <c r="NDE1" s="209"/>
      <c r="NDF1" s="209"/>
      <c r="NDG1" s="209"/>
      <c r="NDH1" s="209"/>
      <c r="NDI1" s="209"/>
      <c r="NDJ1" s="209"/>
      <c r="NDK1" s="209"/>
      <c r="NDL1" s="209"/>
      <c r="NDM1" s="209"/>
      <c r="NDN1" s="209"/>
      <c r="NDO1" s="209"/>
      <c r="NDP1" s="209"/>
      <c r="NDQ1" s="209"/>
      <c r="NDR1" s="209"/>
      <c r="NDS1" s="209"/>
      <c r="NDT1" s="209"/>
      <c r="NDU1" s="209"/>
      <c r="NDV1" s="209"/>
      <c r="NDW1" s="209"/>
      <c r="NDX1" s="209"/>
      <c r="NDY1" s="209"/>
      <c r="NDZ1" s="209"/>
      <c r="NEA1" s="209"/>
      <c r="NEB1" s="209"/>
      <c r="NEC1" s="209"/>
      <c r="NED1" s="209"/>
      <c r="NEE1" s="209"/>
      <c r="NEF1" s="209"/>
      <c r="NEG1" s="209"/>
      <c r="NEH1" s="209"/>
      <c r="NEI1" s="209"/>
      <c r="NEJ1" s="209"/>
      <c r="NEK1" s="209"/>
      <c r="NEL1" s="209"/>
      <c r="NEM1" s="209"/>
      <c r="NEN1" s="209"/>
      <c r="NEO1" s="209"/>
      <c r="NEP1" s="209"/>
      <c r="NEQ1" s="209"/>
      <c r="NER1" s="209"/>
      <c r="NES1" s="209"/>
      <c r="NET1" s="209"/>
      <c r="NEU1" s="209"/>
      <c r="NEV1" s="209"/>
      <c r="NEW1" s="209"/>
      <c r="NEX1" s="209"/>
      <c r="NEY1" s="209"/>
      <c r="NEZ1" s="209"/>
      <c r="NFA1" s="209"/>
      <c r="NFB1" s="209"/>
      <c r="NFC1" s="209"/>
      <c r="NFD1" s="209"/>
      <c r="NFE1" s="209"/>
      <c r="NFF1" s="209"/>
      <c r="NFG1" s="209"/>
      <c r="NFH1" s="209"/>
      <c r="NFI1" s="209"/>
      <c r="NFJ1" s="209"/>
      <c r="NFK1" s="209"/>
      <c r="NFL1" s="209"/>
      <c r="NFM1" s="209"/>
      <c r="NFN1" s="209"/>
      <c r="NFO1" s="209"/>
      <c r="NFP1" s="209"/>
      <c r="NFQ1" s="209"/>
      <c r="NFR1" s="209"/>
      <c r="NFS1" s="209"/>
      <c r="NFT1" s="209"/>
      <c r="NFU1" s="209"/>
      <c r="NFV1" s="209"/>
      <c r="NFW1" s="209"/>
      <c r="NFX1" s="209"/>
      <c r="NFY1" s="209"/>
      <c r="NFZ1" s="209"/>
      <c r="NGA1" s="209"/>
      <c r="NGB1" s="209"/>
      <c r="NGC1" s="209"/>
      <c r="NGD1" s="209"/>
      <c r="NGE1" s="209"/>
      <c r="NGF1" s="209"/>
      <c r="NGG1" s="209"/>
      <c r="NGH1" s="209"/>
      <c r="NGI1" s="209"/>
      <c r="NGJ1" s="209"/>
      <c r="NGK1" s="209"/>
      <c r="NGL1" s="209"/>
      <c r="NGM1" s="209"/>
      <c r="NGN1" s="209"/>
      <c r="NGO1" s="209"/>
      <c r="NGP1" s="209"/>
      <c r="NGQ1" s="209"/>
      <c r="NGR1" s="209"/>
      <c r="NGS1" s="209"/>
      <c r="NGT1" s="209"/>
      <c r="NGU1" s="209"/>
      <c r="NGV1" s="209"/>
      <c r="NGW1" s="209"/>
      <c r="NGX1" s="209"/>
      <c r="NGY1" s="209"/>
      <c r="NGZ1" s="209"/>
      <c r="NHA1" s="209"/>
      <c r="NHB1" s="209"/>
      <c r="NHC1" s="209"/>
      <c r="NHD1" s="209"/>
      <c r="NHE1" s="209"/>
      <c r="NHF1" s="209"/>
      <c r="NHG1" s="209"/>
      <c r="NHH1" s="209"/>
      <c r="NHI1" s="209"/>
      <c r="NHJ1" s="209"/>
      <c r="NHK1" s="209"/>
      <c r="NHL1" s="209"/>
      <c r="NHM1" s="209"/>
      <c r="NHN1" s="209"/>
      <c r="NHO1" s="209"/>
      <c r="NHP1" s="209"/>
      <c r="NHQ1" s="209"/>
      <c r="NHR1" s="209"/>
      <c r="NHS1" s="209"/>
      <c r="NHT1" s="209"/>
      <c r="NHU1" s="209"/>
      <c r="NHV1" s="209"/>
      <c r="NHW1" s="209"/>
      <c r="NHX1" s="209"/>
      <c r="NHY1" s="209"/>
      <c r="NHZ1" s="209"/>
      <c r="NIA1" s="209"/>
      <c r="NIB1" s="209"/>
      <c r="NIC1" s="209"/>
      <c r="NID1" s="209"/>
      <c r="NIE1" s="209"/>
      <c r="NIF1" s="209"/>
      <c r="NIG1" s="209"/>
      <c r="NIH1" s="209"/>
      <c r="NII1" s="209"/>
      <c r="NIJ1" s="209"/>
      <c r="NIK1" s="209"/>
      <c r="NIL1" s="209"/>
      <c r="NIM1" s="209"/>
      <c r="NIN1" s="209"/>
      <c r="NIO1" s="209"/>
      <c r="NIP1" s="209"/>
      <c r="NIQ1" s="209"/>
      <c r="NIR1" s="209"/>
      <c r="NIS1" s="209"/>
      <c r="NIT1" s="209"/>
      <c r="NIU1" s="209"/>
      <c r="NIV1" s="209"/>
      <c r="NIW1" s="209"/>
      <c r="NIX1" s="209"/>
      <c r="NIY1" s="209"/>
      <c r="NIZ1" s="209"/>
      <c r="NJA1" s="209"/>
      <c r="NJB1" s="209"/>
      <c r="NJC1" s="209"/>
      <c r="NJD1" s="209"/>
      <c r="NJE1" s="209"/>
      <c r="NJF1" s="209"/>
      <c r="NJG1" s="209"/>
      <c r="NJH1" s="209"/>
      <c r="NJI1" s="209"/>
      <c r="NJJ1" s="209"/>
      <c r="NJK1" s="209"/>
      <c r="NJL1" s="209"/>
      <c r="NJM1" s="209"/>
      <c r="NJN1" s="209"/>
      <c r="NJO1" s="209"/>
      <c r="NJP1" s="209"/>
      <c r="NJQ1" s="209"/>
      <c r="NJR1" s="209"/>
      <c r="NJS1" s="209"/>
      <c r="NJT1" s="209"/>
      <c r="NJU1" s="209"/>
      <c r="NJV1" s="209"/>
      <c r="NJW1" s="209"/>
      <c r="NJX1" s="209"/>
      <c r="NJY1" s="209"/>
      <c r="NJZ1" s="209"/>
      <c r="NKA1" s="209"/>
      <c r="NKB1" s="209"/>
      <c r="NKC1" s="209"/>
      <c r="NKD1" s="209"/>
      <c r="NKE1" s="209"/>
      <c r="NKF1" s="209"/>
      <c r="NKG1" s="209"/>
      <c r="NKH1" s="209"/>
      <c r="NKI1" s="209"/>
      <c r="NKJ1" s="209"/>
      <c r="NKK1" s="209"/>
      <c r="NKL1" s="209"/>
      <c r="NKM1" s="209"/>
      <c r="NKN1" s="209"/>
      <c r="NKO1" s="209"/>
      <c r="NKP1" s="209"/>
      <c r="NKQ1" s="209"/>
      <c r="NKR1" s="209"/>
      <c r="NKS1" s="209"/>
      <c r="NKT1" s="209"/>
      <c r="NKU1" s="209"/>
      <c r="NKV1" s="209"/>
      <c r="NKW1" s="209"/>
      <c r="NKX1" s="209"/>
      <c r="NKY1" s="209"/>
      <c r="NKZ1" s="209"/>
      <c r="NLA1" s="209"/>
      <c r="NLB1" s="209"/>
      <c r="NLC1" s="209"/>
      <c r="NLD1" s="209"/>
      <c r="NLE1" s="209"/>
      <c r="NLF1" s="209"/>
      <c r="NLG1" s="209"/>
      <c r="NLH1" s="209"/>
      <c r="NLI1" s="209"/>
      <c r="NLJ1" s="209"/>
      <c r="NLK1" s="209"/>
      <c r="NLL1" s="209"/>
      <c r="NLM1" s="209"/>
      <c r="NLN1" s="209"/>
      <c r="NLO1" s="209"/>
      <c r="NLP1" s="209"/>
      <c r="NLQ1" s="209"/>
      <c r="NLR1" s="209"/>
      <c r="NLS1" s="209"/>
      <c r="NLT1" s="209"/>
      <c r="NLU1" s="209"/>
      <c r="NLV1" s="209"/>
      <c r="NLW1" s="209"/>
      <c r="NLX1" s="209"/>
      <c r="NLY1" s="209"/>
      <c r="NLZ1" s="209"/>
      <c r="NMA1" s="209"/>
      <c r="NMB1" s="209"/>
      <c r="NMC1" s="209"/>
      <c r="NMD1" s="209"/>
      <c r="NME1" s="209"/>
      <c r="NMF1" s="209"/>
      <c r="NMG1" s="209"/>
      <c r="NMH1" s="209"/>
      <c r="NMI1" s="209"/>
      <c r="NMJ1" s="209"/>
      <c r="NMK1" s="209"/>
      <c r="NML1" s="209"/>
      <c r="NMM1" s="209"/>
      <c r="NMN1" s="209"/>
      <c r="NMO1" s="209"/>
      <c r="NMP1" s="209"/>
      <c r="NMQ1" s="209"/>
      <c r="NMR1" s="209"/>
      <c r="NMS1" s="209"/>
      <c r="NMT1" s="209"/>
      <c r="NMU1" s="209"/>
      <c r="NMV1" s="209"/>
      <c r="NMW1" s="209"/>
      <c r="NMX1" s="209"/>
      <c r="NMY1" s="209"/>
      <c r="NMZ1" s="209"/>
      <c r="NNA1" s="209"/>
      <c r="NNB1" s="209"/>
      <c r="NNC1" s="209"/>
      <c r="NND1" s="209"/>
      <c r="NNE1" s="209"/>
      <c r="NNF1" s="209"/>
      <c r="NNG1" s="209"/>
      <c r="NNH1" s="209"/>
      <c r="NNI1" s="209"/>
      <c r="NNJ1" s="209"/>
      <c r="NNK1" s="209"/>
      <c r="NNL1" s="209"/>
      <c r="NNM1" s="209"/>
      <c r="NNN1" s="209"/>
      <c r="NNO1" s="209"/>
      <c r="NNP1" s="209"/>
      <c r="NNQ1" s="209"/>
      <c r="NNR1" s="209"/>
      <c r="NNS1" s="209"/>
      <c r="NNT1" s="209"/>
      <c r="NNU1" s="209"/>
      <c r="NNV1" s="209"/>
      <c r="NNW1" s="209"/>
      <c r="NNX1" s="209"/>
      <c r="NNY1" s="209"/>
      <c r="NNZ1" s="209"/>
      <c r="NOA1" s="209"/>
      <c r="NOB1" s="209"/>
      <c r="NOC1" s="209"/>
      <c r="NOD1" s="209"/>
      <c r="NOE1" s="209"/>
      <c r="NOF1" s="209"/>
      <c r="NOG1" s="209"/>
      <c r="NOH1" s="209"/>
      <c r="NOI1" s="209"/>
      <c r="NOJ1" s="209"/>
      <c r="NOK1" s="209"/>
      <c r="NOL1" s="209"/>
      <c r="NOM1" s="209"/>
      <c r="NON1" s="209"/>
      <c r="NOO1" s="209"/>
      <c r="NOP1" s="209"/>
      <c r="NOQ1" s="209"/>
      <c r="NOR1" s="209"/>
      <c r="NOS1" s="209"/>
      <c r="NOT1" s="209"/>
      <c r="NOU1" s="209"/>
      <c r="NOV1" s="209"/>
      <c r="NOW1" s="209"/>
      <c r="NOX1" s="209"/>
      <c r="NOY1" s="209"/>
      <c r="NOZ1" s="209"/>
      <c r="NPA1" s="209"/>
      <c r="NPB1" s="209"/>
      <c r="NPC1" s="209"/>
      <c r="NPD1" s="209"/>
      <c r="NPE1" s="209"/>
      <c r="NPF1" s="209"/>
      <c r="NPG1" s="209"/>
      <c r="NPH1" s="209"/>
      <c r="NPI1" s="209"/>
      <c r="NPJ1" s="209"/>
      <c r="NPK1" s="209"/>
      <c r="NPL1" s="209"/>
      <c r="NPM1" s="209"/>
      <c r="NPN1" s="209"/>
      <c r="NPO1" s="209"/>
      <c r="NPP1" s="209"/>
      <c r="NPQ1" s="209"/>
      <c r="NPR1" s="209"/>
      <c r="NPS1" s="209"/>
      <c r="NPT1" s="209"/>
      <c r="NPU1" s="209"/>
      <c r="NPV1" s="209"/>
      <c r="NPW1" s="209"/>
      <c r="NPX1" s="209"/>
      <c r="NPY1" s="209"/>
      <c r="NPZ1" s="209"/>
      <c r="NQA1" s="209"/>
      <c r="NQB1" s="209"/>
      <c r="NQC1" s="209"/>
      <c r="NQD1" s="209"/>
      <c r="NQE1" s="209"/>
      <c r="NQF1" s="209"/>
      <c r="NQG1" s="209"/>
      <c r="NQH1" s="209"/>
      <c r="NQI1" s="209"/>
      <c r="NQJ1" s="209"/>
      <c r="NQK1" s="209"/>
      <c r="NQL1" s="209"/>
      <c r="NQM1" s="209"/>
      <c r="NQN1" s="209"/>
      <c r="NQO1" s="209"/>
      <c r="NQP1" s="209"/>
      <c r="NQQ1" s="209"/>
      <c r="NQR1" s="209"/>
      <c r="NQS1" s="209"/>
      <c r="NQT1" s="209"/>
      <c r="NQU1" s="209"/>
      <c r="NQV1" s="209"/>
      <c r="NQW1" s="209"/>
      <c r="NQX1" s="209"/>
      <c r="NQY1" s="209"/>
      <c r="NQZ1" s="209"/>
      <c r="NRA1" s="209"/>
      <c r="NRB1" s="209"/>
      <c r="NRC1" s="209"/>
      <c r="NRD1" s="209"/>
      <c r="NRE1" s="209"/>
      <c r="NRF1" s="209"/>
      <c r="NRG1" s="209"/>
      <c r="NRH1" s="209"/>
      <c r="NRI1" s="209"/>
      <c r="NRJ1" s="209"/>
      <c r="NRK1" s="209"/>
      <c r="NRL1" s="209"/>
      <c r="NRM1" s="209"/>
      <c r="NRN1" s="209"/>
      <c r="NRO1" s="209"/>
      <c r="NRP1" s="209"/>
      <c r="NRQ1" s="209"/>
      <c r="NRR1" s="209"/>
      <c r="NRS1" s="209"/>
      <c r="NRT1" s="209"/>
      <c r="NRU1" s="209"/>
      <c r="NRV1" s="209"/>
      <c r="NRW1" s="209"/>
      <c r="NRX1" s="209"/>
      <c r="NRY1" s="209"/>
      <c r="NRZ1" s="209"/>
      <c r="NSA1" s="209"/>
      <c r="NSB1" s="209"/>
      <c r="NSC1" s="209"/>
      <c r="NSD1" s="209"/>
      <c r="NSE1" s="209"/>
      <c r="NSF1" s="209"/>
      <c r="NSG1" s="209"/>
      <c r="NSH1" s="209"/>
      <c r="NSI1" s="209"/>
      <c r="NSJ1" s="209"/>
      <c r="NSK1" s="209"/>
      <c r="NSL1" s="209"/>
      <c r="NSM1" s="209"/>
      <c r="NSN1" s="209"/>
      <c r="NSO1" s="209"/>
      <c r="NSP1" s="209"/>
      <c r="NSQ1" s="209"/>
      <c r="NSR1" s="209"/>
      <c r="NSS1" s="209"/>
      <c r="NST1" s="209"/>
      <c r="NSU1" s="209"/>
      <c r="NSV1" s="209"/>
      <c r="NSW1" s="209"/>
      <c r="NSX1" s="209"/>
      <c r="NSY1" s="209"/>
      <c r="NSZ1" s="209"/>
      <c r="NTA1" s="209"/>
      <c r="NTB1" s="209"/>
      <c r="NTC1" s="209"/>
      <c r="NTD1" s="209"/>
      <c r="NTE1" s="209"/>
      <c r="NTF1" s="209"/>
      <c r="NTG1" s="209"/>
      <c r="NTH1" s="209"/>
      <c r="NTI1" s="209"/>
      <c r="NTJ1" s="209"/>
      <c r="NTK1" s="209"/>
      <c r="NTL1" s="209"/>
      <c r="NTM1" s="209"/>
      <c r="NTN1" s="209"/>
      <c r="NTO1" s="209"/>
      <c r="NTP1" s="209"/>
      <c r="NTQ1" s="209"/>
      <c r="NTR1" s="209"/>
      <c r="NTS1" s="209"/>
      <c r="NTT1" s="209"/>
      <c r="NTU1" s="209"/>
      <c r="NTV1" s="209"/>
      <c r="NTW1" s="209"/>
      <c r="NTX1" s="209"/>
      <c r="NTY1" s="209"/>
      <c r="NTZ1" s="209"/>
      <c r="NUA1" s="209"/>
      <c r="NUB1" s="209"/>
      <c r="NUC1" s="209"/>
      <c r="NUD1" s="209"/>
      <c r="NUE1" s="209"/>
      <c r="NUF1" s="209"/>
      <c r="NUG1" s="209"/>
      <c r="NUH1" s="209"/>
      <c r="NUI1" s="209"/>
      <c r="NUJ1" s="209"/>
      <c r="NUK1" s="209"/>
      <c r="NUL1" s="209"/>
      <c r="NUM1" s="209"/>
      <c r="NUN1" s="209"/>
      <c r="NUO1" s="209"/>
      <c r="NUP1" s="209"/>
      <c r="NUQ1" s="209"/>
      <c r="NUR1" s="209"/>
      <c r="NUS1" s="209"/>
      <c r="NUT1" s="209"/>
      <c r="NUU1" s="209"/>
      <c r="NUV1" s="209"/>
      <c r="NUW1" s="209"/>
      <c r="NUX1" s="209"/>
      <c r="NUY1" s="209"/>
      <c r="NUZ1" s="209"/>
      <c r="NVA1" s="209"/>
      <c r="NVB1" s="209"/>
      <c r="NVC1" s="209"/>
      <c r="NVD1" s="209"/>
      <c r="NVE1" s="209"/>
      <c r="NVF1" s="209"/>
      <c r="NVG1" s="209"/>
      <c r="NVH1" s="209"/>
      <c r="NVI1" s="209"/>
      <c r="NVJ1" s="209"/>
      <c r="NVK1" s="209"/>
      <c r="NVL1" s="209"/>
      <c r="NVM1" s="209"/>
      <c r="NVN1" s="209"/>
      <c r="NVO1" s="209"/>
      <c r="NVP1" s="209"/>
      <c r="NVQ1" s="209"/>
      <c r="NVR1" s="209"/>
      <c r="NVS1" s="209"/>
      <c r="NVT1" s="209"/>
      <c r="NVU1" s="209"/>
      <c r="NVV1" s="209"/>
      <c r="NVW1" s="209"/>
      <c r="NVX1" s="209"/>
      <c r="NVY1" s="209"/>
      <c r="NVZ1" s="209"/>
      <c r="NWA1" s="209"/>
      <c r="NWB1" s="209"/>
      <c r="NWC1" s="209"/>
      <c r="NWD1" s="209"/>
      <c r="NWE1" s="209"/>
      <c r="NWF1" s="209"/>
      <c r="NWG1" s="209"/>
      <c r="NWH1" s="209"/>
      <c r="NWI1" s="209"/>
      <c r="NWJ1" s="209"/>
      <c r="NWK1" s="209"/>
      <c r="NWL1" s="209"/>
      <c r="NWM1" s="209"/>
      <c r="NWN1" s="209"/>
      <c r="NWO1" s="209"/>
      <c r="NWP1" s="209"/>
      <c r="NWQ1" s="209"/>
      <c r="NWR1" s="209"/>
      <c r="NWS1" s="209"/>
      <c r="NWT1" s="209"/>
      <c r="NWU1" s="209"/>
      <c r="NWV1" s="209"/>
      <c r="NWW1" s="209"/>
      <c r="NWX1" s="209"/>
      <c r="NWY1" s="209"/>
      <c r="NWZ1" s="209"/>
      <c r="NXA1" s="209"/>
      <c r="NXB1" s="209"/>
      <c r="NXC1" s="209"/>
      <c r="NXD1" s="209"/>
      <c r="NXE1" s="209"/>
      <c r="NXF1" s="209"/>
      <c r="NXG1" s="209"/>
      <c r="NXH1" s="209"/>
      <c r="NXI1" s="209"/>
      <c r="NXJ1" s="209"/>
      <c r="NXK1" s="209"/>
      <c r="NXL1" s="209"/>
      <c r="NXM1" s="209"/>
      <c r="NXN1" s="209"/>
      <c r="NXO1" s="209"/>
      <c r="NXP1" s="209"/>
      <c r="NXQ1" s="209"/>
      <c r="NXR1" s="209"/>
      <c r="NXS1" s="209"/>
      <c r="NXT1" s="209"/>
      <c r="NXU1" s="209"/>
      <c r="NXV1" s="209"/>
      <c r="NXW1" s="209"/>
      <c r="NXX1" s="209"/>
      <c r="NXY1" s="209"/>
      <c r="NXZ1" s="209"/>
      <c r="NYA1" s="209"/>
      <c r="NYB1" s="209"/>
      <c r="NYC1" s="209"/>
      <c r="NYD1" s="209"/>
      <c r="NYE1" s="209"/>
      <c r="NYF1" s="209"/>
      <c r="NYG1" s="209"/>
      <c r="NYH1" s="209"/>
      <c r="NYI1" s="209"/>
      <c r="NYJ1" s="209"/>
      <c r="NYK1" s="209"/>
      <c r="NYL1" s="209"/>
      <c r="NYM1" s="209"/>
      <c r="NYN1" s="209"/>
      <c r="NYO1" s="209"/>
      <c r="NYP1" s="209"/>
      <c r="NYQ1" s="209"/>
      <c r="NYR1" s="209"/>
      <c r="NYS1" s="209"/>
      <c r="NYT1" s="209"/>
      <c r="NYU1" s="209"/>
      <c r="NYV1" s="209"/>
      <c r="NYW1" s="209"/>
      <c r="NYX1" s="209"/>
      <c r="NYY1" s="209"/>
      <c r="NYZ1" s="209"/>
      <c r="NZA1" s="209"/>
      <c r="NZB1" s="209"/>
      <c r="NZC1" s="209"/>
      <c r="NZD1" s="209"/>
      <c r="NZE1" s="209"/>
      <c r="NZF1" s="209"/>
      <c r="NZG1" s="209"/>
      <c r="NZH1" s="209"/>
      <c r="NZI1" s="209"/>
      <c r="NZJ1" s="209"/>
      <c r="NZK1" s="209"/>
      <c r="NZL1" s="209"/>
      <c r="NZM1" s="209"/>
      <c r="NZN1" s="209"/>
      <c r="NZO1" s="209"/>
      <c r="NZP1" s="209"/>
      <c r="NZQ1" s="209"/>
      <c r="NZR1" s="209"/>
      <c r="NZS1" s="209"/>
      <c r="NZT1" s="209"/>
      <c r="NZU1" s="209"/>
      <c r="NZV1" s="209"/>
      <c r="NZW1" s="209"/>
      <c r="NZX1" s="209"/>
      <c r="NZY1" s="209"/>
      <c r="NZZ1" s="209"/>
      <c r="OAA1" s="209"/>
      <c r="OAB1" s="209"/>
      <c r="OAC1" s="209"/>
      <c r="OAD1" s="209"/>
      <c r="OAE1" s="209"/>
      <c r="OAF1" s="209"/>
      <c r="OAG1" s="209"/>
      <c r="OAH1" s="209"/>
      <c r="OAI1" s="209"/>
      <c r="OAJ1" s="209"/>
      <c r="OAK1" s="209"/>
      <c r="OAL1" s="209"/>
      <c r="OAM1" s="209"/>
      <c r="OAN1" s="209"/>
      <c r="OAO1" s="209"/>
      <c r="OAP1" s="209"/>
      <c r="OAQ1" s="209"/>
      <c r="OAR1" s="209"/>
      <c r="OAS1" s="209"/>
      <c r="OAT1" s="209"/>
      <c r="OAU1" s="209"/>
      <c r="OAV1" s="209"/>
      <c r="OAW1" s="209"/>
      <c r="OAX1" s="209"/>
      <c r="OAY1" s="209"/>
      <c r="OAZ1" s="209"/>
      <c r="OBA1" s="209"/>
      <c r="OBB1" s="209"/>
      <c r="OBC1" s="209"/>
      <c r="OBD1" s="209"/>
      <c r="OBE1" s="209"/>
      <c r="OBF1" s="209"/>
      <c r="OBG1" s="209"/>
      <c r="OBH1" s="209"/>
      <c r="OBI1" s="209"/>
      <c r="OBJ1" s="209"/>
      <c r="OBK1" s="209"/>
      <c r="OBL1" s="209"/>
      <c r="OBM1" s="209"/>
      <c r="OBN1" s="209"/>
      <c r="OBO1" s="209"/>
      <c r="OBP1" s="209"/>
      <c r="OBQ1" s="209"/>
      <c r="OBR1" s="209"/>
      <c r="OBS1" s="209"/>
      <c r="OBT1" s="209"/>
      <c r="OBU1" s="209"/>
      <c r="OBV1" s="209"/>
      <c r="OBW1" s="209"/>
      <c r="OBX1" s="209"/>
      <c r="OBY1" s="209"/>
      <c r="OBZ1" s="209"/>
      <c r="OCA1" s="209"/>
      <c r="OCB1" s="209"/>
      <c r="OCC1" s="209"/>
      <c r="OCD1" s="209"/>
      <c r="OCE1" s="209"/>
      <c r="OCF1" s="209"/>
      <c r="OCG1" s="209"/>
      <c r="OCH1" s="209"/>
      <c r="OCI1" s="209"/>
      <c r="OCJ1" s="209"/>
      <c r="OCK1" s="209"/>
      <c r="OCL1" s="209"/>
      <c r="OCM1" s="209"/>
      <c r="OCN1" s="209"/>
      <c r="OCO1" s="209"/>
      <c r="OCP1" s="209"/>
      <c r="OCQ1" s="209"/>
      <c r="OCR1" s="209"/>
      <c r="OCS1" s="209"/>
      <c r="OCT1" s="209"/>
      <c r="OCU1" s="209"/>
      <c r="OCV1" s="209"/>
      <c r="OCW1" s="209"/>
      <c r="OCX1" s="209"/>
      <c r="OCY1" s="209"/>
      <c r="OCZ1" s="209"/>
      <c r="ODA1" s="209"/>
      <c r="ODB1" s="209"/>
      <c r="ODC1" s="209"/>
      <c r="ODD1" s="209"/>
      <c r="ODE1" s="209"/>
      <c r="ODF1" s="209"/>
      <c r="ODG1" s="209"/>
      <c r="ODH1" s="209"/>
      <c r="ODI1" s="209"/>
      <c r="ODJ1" s="209"/>
      <c r="ODK1" s="209"/>
      <c r="ODL1" s="209"/>
      <c r="ODM1" s="209"/>
      <c r="ODN1" s="209"/>
      <c r="ODO1" s="209"/>
      <c r="ODP1" s="209"/>
      <c r="ODQ1" s="209"/>
      <c r="ODR1" s="209"/>
      <c r="ODS1" s="209"/>
      <c r="ODT1" s="209"/>
      <c r="ODU1" s="209"/>
      <c r="ODV1" s="209"/>
      <c r="ODW1" s="209"/>
      <c r="ODX1" s="209"/>
      <c r="ODY1" s="209"/>
      <c r="ODZ1" s="209"/>
      <c r="OEA1" s="209"/>
      <c r="OEB1" s="209"/>
      <c r="OEC1" s="209"/>
      <c r="OED1" s="209"/>
      <c r="OEE1" s="209"/>
      <c r="OEF1" s="209"/>
      <c r="OEG1" s="209"/>
      <c r="OEH1" s="209"/>
      <c r="OEI1" s="209"/>
      <c r="OEJ1" s="209"/>
      <c r="OEK1" s="209"/>
      <c r="OEL1" s="209"/>
      <c r="OEM1" s="209"/>
      <c r="OEN1" s="209"/>
      <c r="OEO1" s="209"/>
      <c r="OEP1" s="209"/>
      <c r="OEQ1" s="209"/>
      <c r="OER1" s="209"/>
      <c r="OES1" s="209"/>
      <c r="OET1" s="209"/>
      <c r="OEU1" s="209"/>
      <c r="OEV1" s="209"/>
      <c r="OEW1" s="209"/>
      <c r="OEX1" s="209"/>
      <c r="OEY1" s="209"/>
      <c r="OEZ1" s="209"/>
      <c r="OFA1" s="209"/>
      <c r="OFB1" s="209"/>
      <c r="OFC1" s="209"/>
      <c r="OFD1" s="209"/>
      <c r="OFE1" s="209"/>
      <c r="OFF1" s="209"/>
      <c r="OFG1" s="209"/>
      <c r="OFH1" s="209"/>
      <c r="OFI1" s="209"/>
      <c r="OFJ1" s="209"/>
      <c r="OFK1" s="209"/>
      <c r="OFL1" s="209"/>
      <c r="OFM1" s="209"/>
      <c r="OFN1" s="209"/>
      <c r="OFO1" s="209"/>
      <c r="OFP1" s="209"/>
      <c r="OFQ1" s="209"/>
      <c r="OFR1" s="209"/>
      <c r="OFS1" s="209"/>
      <c r="OFT1" s="209"/>
      <c r="OFU1" s="209"/>
      <c r="OFV1" s="209"/>
      <c r="OFW1" s="209"/>
      <c r="OFX1" s="209"/>
      <c r="OFY1" s="209"/>
      <c r="OFZ1" s="209"/>
      <c r="OGA1" s="209"/>
      <c r="OGB1" s="209"/>
      <c r="OGC1" s="209"/>
      <c r="OGD1" s="209"/>
      <c r="OGE1" s="209"/>
      <c r="OGF1" s="209"/>
      <c r="OGG1" s="209"/>
      <c r="OGH1" s="209"/>
      <c r="OGI1" s="209"/>
      <c r="OGJ1" s="209"/>
      <c r="OGK1" s="209"/>
      <c r="OGL1" s="209"/>
      <c r="OGM1" s="209"/>
      <c r="OGN1" s="209"/>
      <c r="OGO1" s="209"/>
      <c r="OGP1" s="209"/>
      <c r="OGQ1" s="209"/>
      <c r="OGR1" s="209"/>
      <c r="OGS1" s="209"/>
      <c r="OGT1" s="209"/>
      <c r="OGU1" s="209"/>
      <c r="OGV1" s="209"/>
      <c r="OGW1" s="209"/>
      <c r="OGX1" s="209"/>
      <c r="OGY1" s="209"/>
      <c r="OGZ1" s="209"/>
      <c r="OHA1" s="209"/>
      <c r="OHB1" s="209"/>
      <c r="OHC1" s="209"/>
      <c r="OHD1" s="209"/>
      <c r="OHE1" s="209"/>
      <c r="OHF1" s="209"/>
      <c r="OHG1" s="209"/>
      <c r="OHH1" s="209"/>
      <c r="OHI1" s="209"/>
      <c r="OHJ1" s="209"/>
      <c r="OHK1" s="209"/>
      <c r="OHL1" s="209"/>
      <c r="OHM1" s="209"/>
      <c r="OHN1" s="209"/>
      <c r="OHO1" s="209"/>
      <c r="OHP1" s="209"/>
      <c r="OHQ1" s="209"/>
      <c r="OHR1" s="209"/>
      <c r="OHS1" s="209"/>
      <c r="OHT1" s="209"/>
      <c r="OHU1" s="209"/>
      <c r="OHV1" s="209"/>
      <c r="OHW1" s="209"/>
      <c r="OHX1" s="209"/>
      <c r="OHY1" s="209"/>
      <c r="OHZ1" s="209"/>
      <c r="OIA1" s="209"/>
      <c r="OIB1" s="209"/>
      <c r="OIC1" s="209"/>
      <c r="OID1" s="209"/>
      <c r="OIE1" s="209"/>
      <c r="OIF1" s="209"/>
      <c r="OIG1" s="209"/>
      <c r="OIH1" s="209"/>
      <c r="OII1" s="209"/>
      <c r="OIJ1" s="209"/>
      <c r="OIK1" s="209"/>
      <c r="OIL1" s="209"/>
      <c r="OIM1" s="209"/>
      <c r="OIN1" s="209"/>
      <c r="OIO1" s="209"/>
      <c r="OIP1" s="209"/>
      <c r="OIQ1" s="209"/>
      <c r="OIR1" s="209"/>
      <c r="OIS1" s="209"/>
      <c r="OIT1" s="209"/>
      <c r="OIU1" s="209"/>
      <c r="OIV1" s="209"/>
      <c r="OIW1" s="209"/>
      <c r="OIX1" s="209"/>
      <c r="OIY1" s="209"/>
      <c r="OIZ1" s="209"/>
      <c r="OJA1" s="209"/>
      <c r="OJB1" s="209"/>
      <c r="OJC1" s="209"/>
      <c r="OJD1" s="209"/>
      <c r="OJE1" s="209"/>
      <c r="OJF1" s="209"/>
      <c r="OJG1" s="209"/>
      <c r="OJH1" s="209"/>
      <c r="OJI1" s="209"/>
      <c r="OJJ1" s="209"/>
      <c r="OJK1" s="209"/>
      <c r="OJL1" s="209"/>
      <c r="OJM1" s="209"/>
      <c r="OJN1" s="209"/>
      <c r="OJO1" s="209"/>
      <c r="OJP1" s="209"/>
      <c r="OJQ1" s="209"/>
      <c r="OJR1" s="209"/>
      <c r="OJS1" s="209"/>
      <c r="OJT1" s="209"/>
      <c r="OJU1" s="209"/>
      <c r="OJV1" s="209"/>
      <c r="OJW1" s="209"/>
      <c r="OJX1" s="209"/>
      <c r="OJY1" s="209"/>
      <c r="OJZ1" s="209"/>
      <c r="OKA1" s="209"/>
      <c r="OKB1" s="209"/>
      <c r="OKC1" s="209"/>
      <c r="OKD1" s="209"/>
      <c r="OKE1" s="209"/>
      <c r="OKF1" s="209"/>
      <c r="OKG1" s="209"/>
      <c r="OKH1" s="209"/>
      <c r="OKI1" s="209"/>
      <c r="OKJ1" s="209"/>
      <c r="OKK1" s="209"/>
      <c r="OKL1" s="209"/>
      <c r="OKM1" s="209"/>
      <c r="OKN1" s="209"/>
      <c r="OKO1" s="209"/>
      <c r="OKP1" s="209"/>
      <c r="OKQ1" s="209"/>
      <c r="OKR1" s="209"/>
      <c r="OKS1" s="209"/>
      <c r="OKT1" s="209"/>
      <c r="OKU1" s="209"/>
      <c r="OKV1" s="209"/>
      <c r="OKW1" s="209"/>
      <c r="OKX1" s="209"/>
      <c r="OKY1" s="209"/>
      <c r="OKZ1" s="209"/>
      <c r="OLA1" s="209"/>
      <c r="OLB1" s="209"/>
      <c r="OLC1" s="209"/>
      <c r="OLD1" s="209"/>
      <c r="OLE1" s="209"/>
      <c r="OLF1" s="209"/>
      <c r="OLG1" s="209"/>
      <c r="OLH1" s="209"/>
      <c r="OLI1" s="209"/>
      <c r="OLJ1" s="209"/>
      <c r="OLK1" s="209"/>
      <c r="OLL1" s="209"/>
      <c r="OLM1" s="209"/>
      <c r="OLN1" s="209"/>
      <c r="OLO1" s="209"/>
      <c r="OLP1" s="209"/>
      <c r="OLQ1" s="209"/>
      <c r="OLR1" s="209"/>
      <c r="OLS1" s="209"/>
      <c r="OLT1" s="209"/>
      <c r="OLU1" s="209"/>
      <c r="OLV1" s="209"/>
      <c r="OLW1" s="209"/>
      <c r="OLX1" s="209"/>
      <c r="OLY1" s="209"/>
      <c r="OLZ1" s="209"/>
      <c r="OMA1" s="209"/>
      <c r="OMB1" s="209"/>
      <c r="OMC1" s="209"/>
      <c r="OMD1" s="209"/>
      <c r="OME1" s="209"/>
      <c r="OMF1" s="209"/>
      <c r="OMG1" s="209"/>
      <c r="OMH1" s="209"/>
      <c r="OMI1" s="209"/>
      <c r="OMJ1" s="209"/>
      <c r="OMK1" s="209"/>
      <c r="OML1" s="209"/>
      <c r="OMM1" s="209"/>
      <c r="OMN1" s="209"/>
      <c r="OMO1" s="209"/>
      <c r="OMP1" s="209"/>
      <c r="OMQ1" s="209"/>
      <c r="OMR1" s="209"/>
      <c r="OMS1" s="209"/>
      <c r="OMT1" s="209"/>
      <c r="OMU1" s="209"/>
      <c r="OMV1" s="209"/>
      <c r="OMW1" s="209"/>
      <c r="OMX1" s="209"/>
      <c r="OMY1" s="209"/>
      <c r="OMZ1" s="209"/>
      <c r="ONA1" s="209"/>
      <c r="ONB1" s="209"/>
      <c r="ONC1" s="209"/>
      <c r="OND1" s="209"/>
      <c r="ONE1" s="209"/>
      <c r="ONF1" s="209"/>
      <c r="ONG1" s="209"/>
      <c r="ONH1" s="209"/>
      <c r="ONI1" s="209"/>
      <c r="ONJ1" s="209"/>
      <c r="ONK1" s="209"/>
      <c r="ONL1" s="209"/>
      <c r="ONM1" s="209"/>
      <c r="ONN1" s="209"/>
      <c r="ONO1" s="209"/>
      <c r="ONP1" s="209"/>
      <c r="ONQ1" s="209"/>
      <c r="ONR1" s="209"/>
      <c r="ONS1" s="209"/>
      <c r="ONT1" s="209"/>
      <c r="ONU1" s="209"/>
      <c r="ONV1" s="209"/>
      <c r="ONW1" s="209"/>
      <c r="ONX1" s="209"/>
      <c r="ONY1" s="209"/>
      <c r="ONZ1" s="209"/>
      <c r="OOA1" s="209"/>
      <c r="OOB1" s="209"/>
      <c r="OOC1" s="209"/>
      <c r="OOD1" s="209"/>
      <c r="OOE1" s="209"/>
      <c r="OOF1" s="209"/>
      <c r="OOG1" s="209"/>
      <c r="OOH1" s="209"/>
      <c r="OOI1" s="209"/>
      <c r="OOJ1" s="209"/>
      <c r="OOK1" s="209"/>
      <c r="OOL1" s="209"/>
      <c r="OOM1" s="209"/>
      <c r="OON1" s="209"/>
      <c r="OOO1" s="209"/>
      <c r="OOP1" s="209"/>
      <c r="OOQ1" s="209"/>
      <c r="OOR1" s="209"/>
      <c r="OOS1" s="209"/>
      <c r="OOT1" s="209"/>
      <c r="OOU1" s="209"/>
      <c r="OOV1" s="209"/>
      <c r="OOW1" s="209"/>
      <c r="OOX1" s="209"/>
      <c r="OOY1" s="209"/>
      <c r="OOZ1" s="209"/>
      <c r="OPA1" s="209"/>
      <c r="OPB1" s="209"/>
      <c r="OPC1" s="209"/>
      <c r="OPD1" s="209"/>
      <c r="OPE1" s="209"/>
      <c r="OPF1" s="209"/>
      <c r="OPG1" s="209"/>
      <c r="OPH1" s="209"/>
      <c r="OPI1" s="209"/>
      <c r="OPJ1" s="209"/>
      <c r="OPK1" s="209"/>
      <c r="OPL1" s="209"/>
      <c r="OPM1" s="209"/>
      <c r="OPN1" s="209"/>
      <c r="OPO1" s="209"/>
      <c r="OPP1" s="209"/>
      <c r="OPQ1" s="209"/>
      <c r="OPR1" s="209"/>
      <c r="OPS1" s="209"/>
      <c r="OPT1" s="209"/>
      <c r="OPU1" s="209"/>
      <c r="OPV1" s="209"/>
      <c r="OPW1" s="209"/>
      <c r="OPX1" s="209"/>
      <c r="OPY1" s="209"/>
      <c r="OPZ1" s="209"/>
      <c r="OQA1" s="209"/>
      <c r="OQB1" s="209"/>
      <c r="OQC1" s="209"/>
      <c r="OQD1" s="209"/>
      <c r="OQE1" s="209"/>
      <c r="OQF1" s="209"/>
      <c r="OQG1" s="209"/>
      <c r="OQH1" s="209"/>
      <c r="OQI1" s="209"/>
      <c r="OQJ1" s="209"/>
      <c r="OQK1" s="209"/>
      <c r="OQL1" s="209"/>
      <c r="OQM1" s="209"/>
      <c r="OQN1" s="209"/>
      <c r="OQO1" s="209"/>
      <c r="OQP1" s="209"/>
      <c r="OQQ1" s="209"/>
      <c r="OQR1" s="209"/>
      <c r="OQS1" s="209"/>
      <c r="OQT1" s="209"/>
      <c r="OQU1" s="209"/>
      <c r="OQV1" s="209"/>
      <c r="OQW1" s="209"/>
      <c r="OQX1" s="209"/>
      <c r="OQY1" s="209"/>
      <c r="OQZ1" s="209"/>
      <c r="ORA1" s="209"/>
      <c r="ORB1" s="209"/>
      <c r="ORC1" s="209"/>
      <c r="ORD1" s="209"/>
      <c r="ORE1" s="209"/>
      <c r="ORF1" s="209"/>
      <c r="ORG1" s="209"/>
      <c r="ORH1" s="209"/>
      <c r="ORI1" s="209"/>
      <c r="ORJ1" s="209"/>
      <c r="ORK1" s="209"/>
      <c r="ORL1" s="209"/>
      <c r="ORM1" s="209"/>
      <c r="ORN1" s="209"/>
      <c r="ORO1" s="209"/>
      <c r="ORP1" s="209"/>
      <c r="ORQ1" s="209"/>
      <c r="ORR1" s="209"/>
      <c r="ORS1" s="209"/>
      <c r="ORT1" s="209"/>
      <c r="ORU1" s="209"/>
      <c r="ORV1" s="209"/>
      <c r="ORW1" s="209"/>
      <c r="ORX1" s="209"/>
      <c r="ORY1" s="209"/>
      <c r="ORZ1" s="209"/>
      <c r="OSA1" s="209"/>
      <c r="OSB1" s="209"/>
      <c r="OSC1" s="209"/>
      <c r="OSD1" s="209"/>
      <c r="OSE1" s="209"/>
      <c r="OSF1" s="209"/>
      <c r="OSG1" s="209"/>
      <c r="OSH1" s="209"/>
      <c r="OSI1" s="209"/>
      <c r="OSJ1" s="209"/>
      <c r="OSK1" s="209"/>
      <c r="OSL1" s="209"/>
      <c r="OSM1" s="209"/>
      <c r="OSN1" s="209"/>
      <c r="OSO1" s="209"/>
      <c r="OSP1" s="209"/>
      <c r="OSQ1" s="209"/>
      <c r="OSR1" s="209"/>
      <c r="OSS1" s="209"/>
      <c r="OST1" s="209"/>
      <c r="OSU1" s="209"/>
      <c r="OSV1" s="209"/>
      <c r="OSW1" s="209"/>
      <c r="OSX1" s="209"/>
      <c r="OSY1" s="209"/>
      <c r="OSZ1" s="209"/>
      <c r="OTA1" s="209"/>
      <c r="OTB1" s="209"/>
      <c r="OTC1" s="209"/>
      <c r="OTD1" s="209"/>
      <c r="OTE1" s="209"/>
      <c r="OTF1" s="209"/>
      <c r="OTG1" s="209"/>
      <c r="OTH1" s="209"/>
      <c r="OTI1" s="209"/>
      <c r="OTJ1" s="209"/>
      <c r="OTK1" s="209"/>
      <c r="OTL1" s="209"/>
      <c r="OTM1" s="209"/>
      <c r="OTN1" s="209"/>
      <c r="OTO1" s="209"/>
      <c r="OTP1" s="209"/>
      <c r="OTQ1" s="209"/>
      <c r="OTR1" s="209"/>
      <c r="OTS1" s="209"/>
      <c r="OTT1" s="209"/>
      <c r="OTU1" s="209"/>
      <c r="OTV1" s="209"/>
      <c r="OTW1" s="209"/>
      <c r="OTX1" s="209"/>
      <c r="OTY1" s="209"/>
      <c r="OTZ1" s="209"/>
      <c r="OUA1" s="209"/>
      <c r="OUB1" s="209"/>
      <c r="OUC1" s="209"/>
      <c r="OUD1" s="209"/>
      <c r="OUE1" s="209"/>
      <c r="OUF1" s="209"/>
      <c r="OUG1" s="209"/>
      <c r="OUH1" s="209"/>
      <c r="OUI1" s="209"/>
      <c r="OUJ1" s="209"/>
      <c r="OUK1" s="209"/>
      <c r="OUL1" s="209"/>
      <c r="OUM1" s="209"/>
      <c r="OUN1" s="209"/>
      <c r="OUO1" s="209"/>
      <c r="OUP1" s="209"/>
      <c r="OUQ1" s="209"/>
      <c r="OUR1" s="209"/>
      <c r="OUS1" s="209"/>
      <c r="OUT1" s="209"/>
      <c r="OUU1" s="209"/>
      <c r="OUV1" s="209"/>
      <c r="OUW1" s="209"/>
      <c r="OUX1" s="209"/>
      <c r="OUY1" s="209"/>
      <c r="OUZ1" s="209"/>
      <c r="OVA1" s="209"/>
      <c r="OVB1" s="209"/>
      <c r="OVC1" s="209"/>
      <c r="OVD1" s="209"/>
      <c r="OVE1" s="209"/>
      <c r="OVF1" s="209"/>
      <c r="OVG1" s="209"/>
      <c r="OVH1" s="209"/>
      <c r="OVI1" s="209"/>
      <c r="OVJ1" s="209"/>
      <c r="OVK1" s="209"/>
      <c r="OVL1" s="209"/>
      <c r="OVM1" s="209"/>
      <c r="OVN1" s="209"/>
      <c r="OVO1" s="209"/>
      <c r="OVP1" s="209"/>
      <c r="OVQ1" s="209"/>
      <c r="OVR1" s="209"/>
      <c r="OVS1" s="209"/>
      <c r="OVT1" s="209"/>
      <c r="OVU1" s="209"/>
      <c r="OVV1" s="209"/>
      <c r="OVW1" s="209"/>
      <c r="OVX1" s="209"/>
      <c r="OVY1" s="209"/>
      <c r="OVZ1" s="209"/>
      <c r="OWA1" s="209"/>
      <c r="OWB1" s="209"/>
      <c r="OWC1" s="209"/>
      <c r="OWD1" s="209"/>
      <c r="OWE1" s="209"/>
      <c r="OWF1" s="209"/>
      <c r="OWG1" s="209"/>
      <c r="OWH1" s="209"/>
      <c r="OWI1" s="209"/>
      <c r="OWJ1" s="209"/>
      <c r="OWK1" s="209"/>
      <c r="OWL1" s="209"/>
      <c r="OWM1" s="209"/>
      <c r="OWN1" s="209"/>
      <c r="OWO1" s="209"/>
      <c r="OWP1" s="209"/>
      <c r="OWQ1" s="209"/>
      <c r="OWR1" s="209"/>
      <c r="OWS1" s="209"/>
      <c r="OWT1" s="209"/>
      <c r="OWU1" s="209"/>
      <c r="OWV1" s="209"/>
      <c r="OWW1" s="209"/>
      <c r="OWX1" s="209"/>
      <c r="OWY1" s="209"/>
      <c r="OWZ1" s="209"/>
      <c r="OXA1" s="209"/>
      <c r="OXB1" s="209"/>
      <c r="OXC1" s="209"/>
      <c r="OXD1" s="209"/>
      <c r="OXE1" s="209"/>
      <c r="OXF1" s="209"/>
      <c r="OXG1" s="209"/>
      <c r="OXH1" s="209"/>
      <c r="OXI1" s="209"/>
      <c r="OXJ1" s="209"/>
      <c r="OXK1" s="209"/>
      <c r="OXL1" s="209"/>
      <c r="OXM1" s="209"/>
      <c r="OXN1" s="209"/>
      <c r="OXO1" s="209"/>
      <c r="OXP1" s="209"/>
      <c r="OXQ1" s="209"/>
      <c r="OXR1" s="209"/>
      <c r="OXS1" s="209"/>
      <c r="OXT1" s="209"/>
      <c r="OXU1" s="209"/>
      <c r="OXV1" s="209"/>
      <c r="OXW1" s="209"/>
      <c r="OXX1" s="209"/>
      <c r="OXY1" s="209"/>
      <c r="OXZ1" s="209"/>
      <c r="OYA1" s="209"/>
      <c r="OYB1" s="209"/>
      <c r="OYC1" s="209"/>
      <c r="OYD1" s="209"/>
      <c r="OYE1" s="209"/>
      <c r="OYF1" s="209"/>
      <c r="OYG1" s="209"/>
      <c r="OYH1" s="209"/>
      <c r="OYI1" s="209"/>
      <c r="OYJ1" s="209"/>
      <c r="OYK1" s="209"/>
      <c r="OYL1" s="209"/>
      <c r="OYM1" s="209"/>
      <c r="OYN1" s="209"/>
      <c r="OYO1" s="209"/>
      <c r="OYP1" s="209"/>
      <c r="OYQ1" s="209"/>
      <c r="OYR1" s="209"/>
      <c r="OYS1" s="209"/>
      <c r="OYT1" s="209"/>
      <c r="OYU1" s="209"/>
      <c r="OYV1" s="209"/>
      <c r="OYW1" s="209"/>
      <c r="OYX1" s="209"/>
      <c r="OYY1" s="209"/>
      <c r="OYZ1" s="209"/>
      <c r="OZA1" s="209"/>
      <c r="OZB1" s="209"/>
      <c r="OZC1" s="209"/>
      <c r="OZD1" s="209"/>
      <c r="OZE1" s="209"/>
      <c r="OZF1" s="209"/>
      <c r="OZG1" s="209"/>
      <c r="OZH1" s="209"/>
      <c r="OZI1" s="209"/>
      <c r="OZJ1" s="209"/>
      <c r="OZK1" s="209"/>
      <c r="OZL1" s="209"/>
      <c r="OZM1" s="209"/>
      <c r="OZN1" s="209"/>
      <c r="OZO1" s="209"/>
      <c r="OZP1" s="209"/>
      <c r="OZQ1" s="209"/>
      <c r="OZR1" s="209"/>
      <c r="OZS1" s="209"/>
      <c r="OZT1" s="209"/>
      <c r="OZU1" s="209"/>
      <c r="OZV1" s="209"/>
      <c r="OZW1" s="209"/>
      <c r="OZX1" s="209"/>
      <c r="OZY1" s="209"/>
      <c r="OZZ1" s="209"/>
      <c r="PAA1" s="209"/>
      <c r="PAB1" s="209"/>
      <c r="PAC1" s="209"/>
      <c r="PAD1" s="209"/>
      <c r="PAE1" s="209"/>
      <c r="PAF1" s="209"/>
      <c r="PAG1" s="209"/>
      <c r="PAH1" s="209"/>
      <c r="PAI1" s="209"/>
      <c r="PAJ1" s="209"/>
      <c r="PAK1" s="209"/>
      <c r="PAL1" s="209"/>
      <c r="PAM1" s="209"/>
      <c r="PAN1" s="209"/>
      <c r="PAO1" s="209"/>
      <c r="PAP1" s="209"/>
      <c r="PAQ1" s="209"/>
      <c r="PAR1" s="209"/>
      <c r="PAS1" s="209"/>
      <c r="PAT1" s="209"/>
      <c r="PAU1" s="209"/>
      <c r="PAV1" s="209"/>
      <c r="PAW1" s="209"/>
      <c r="PAX1" s="209"/>
      <c r="PAY1" s="209"/>
      <c r="PAZ1" s="209"/>
      <c r="PBA1" s="209"/>
      <c r="PBB1" s="209"/>
      <c r="PBC1" s="209"/>
      <c r="PBD1" s="209"/>
      <c r="PBE1" s="209"/>
      <c r="PBF1" s="209"/>
      <c r="PBG1" s="209"/>
      <c r="PBH1" s="209"/>
      <c r="PBI1" s="209"/>
      <c r="PBJ1" s="209"/>
      <c r="PBK1" s="209"/>
      <c r="PBL1" s="209"/>
      <c r="PBM1" s="209"/>
      <c r="PBN1" s="209"/>
      <c r="PBO1" s="209"/>
      <c r="PBP1" s="209"/>
      <c r="PBQ1" s="209"/>
      <c r="PBR1" s="209"/>
      <c r="PBS1" s="209"/>
      <c r="PBT1" s="209"/>
      <c r="PBU1" s="209"/>
      <c r="PBV1" s="209"/>
      <c r="PBW1" s="209"/>
      <c r="PBX1" s="209"/>
      <c r="PBY1" s="209"/>
      <c r="PBZ1" s="209"/>
      <c r="PCA1" s="209"/>
      <c r="PCB1" s="209"/>
      <c r="PCC1" s="209"/>
      <c r="PCD1" s="209"/>
      <c r="PCE1" s="209"/>
      <c r="PCF1" s="209"/>
      <c r="PCG1" s="209"/>
      <c r="PCH1" s="209"/>
      <c r="PCI1" s="209"/>
      <c r="PCJ1" s="209"/>
      <c r="PCK1" s="209"/>
      <c r="PCL1" s="209"/>
      <c r="PCM1" s="209"/>
      <c r="PCN1" s="209"/>
      <c r="PCO1" s="209"/>
      <c r="PCP1" s="209"/>
      <c r="PCQ1" s="209"/>
      <c r="PCR1" s="209"/>
      <c r="PCS1" s="209"/>
      <c r="PCT1" s="209"/>
      <c r="PCU1" s="209"/>
      <c r="PCV1" s="209"/>
      <c r="PCW1" s="209"/>
      <c r="PCX1" s="209"/>
      <c r="PCY1" s="209"/>
      <c r="PCZ1" s="209"/>
      <c r="PDA1" s="209"/>
      <c r="PDB1" s="209"/>
      <c r="PDC1" s="209"/>
      <c r="PDD1" s="209"/>
      <c r="PDE1" s="209"/>
      <c r="PDF1" s="209"/>
      <c r="PDG1" s="209"/>
      <c r="PDH1" s="209"/>
      <c r="PDI1" s="209"/>
      <c r="PDJ1" s="209"/>
      <c r="PDK1" s="209"/>
      <c r="PDL1" s="209"/>
      <c r="PDM1" s="209"/>
      <c r="PDN1" s="209"/>
      <c r="PDO1" s="209"/>
      <c r="PDP1" s="209"/>
      <c r="PDQ1" s="209"/>
      <c r="PDR1" s="209"/>
      <c r="PDS1" s="209"/>
      <c r="PDT1" s="209"/>
      <c r="PDU1" s="209"/>
      <c r="PDV1" s="209"/>
      <c r="PDW1" s="209"/>
      <c r="PDX1" s="209"/>
      <c r="PDY1" s="209"/>
      <c r="PDZ1" s="209"/>
      <c r="PEA1" s="209"/>
      <c r="PEB1" s="209"/>
      <c r="PEC1" s="209"/>
      <c r="PED1" s="209"/>
      <c r="PEE1" s="209"/>
      <c r="PEF1" s="209"/>
      <c r="PEG1" s="209"/>
      <c r="PEH1" s="209"/>
      <c r="PEI1" s="209"/>
      <c r="PEJ1" s="209"/>
      <c r="PEK1" s="209"/>
      <c r="PEL1" s="209"/>
      <c r="PEM1" s="209"/>
      <c r="PEN1" s="209"/>
      <c r="PEO1" s="209"/>
      <c r="PEP1" s="209"/>
      <c r="PEQ1" s="209"/>
      <c r="PER1" s="209"/>
      <c r="PES1" s="209"/>
      <c r="PET1" s="209"/>
      <c r="PEU1" s="209"/>
      <c r="PEV1" s="209"/>
      <c r="PEW1" s="209"/>
      <c r="PEX1" s="209"/>
      <c r="PEY1" s="209"/>
      <c r="PEZ1" s="209"/>
      <c r="PFA1" s="209"/>
      <c r="PFB1" s="209"/>
      <c r="PFC1" s="209"/>
      <c r="PFD1" s="209"/>
      <c r="PFE1" s="209"/>
      <c r="PFF1" s="209"/>
      <c r="PFG1" s="209"/>
      <c r="PFH1" s="209"/>
      <c r="PFI1" s="209"/>
      <c r="PFJ1" s="209"/>
      <c r="PFK1" s="209"/>
      <c r="PFL1" s="209"/>
      <c r="PFM1" s="209"/>
      <c r="PFN1" s="209"/>
      <c r="PFO1" s="209"/>
      <c r="PFP1" s="209"/>
      <c r="PFQ1" s="209"/>
      <c r="PFR1" s="209"/>
      <c r="PFS1" s="209"/>
      <c r="PFT1" s="209"/>
      <c r="PFU1" s="209"/>
      <c r="PFV1" s="209"/>
      <c r="PFW1" s="209"/>
      <c r="PFX1" s="209"/>
      <c r="PFY1" s="209"/>
      <c r="PFZ1" s="209"/>
      <c r="PGA1" s="209"/>
      <c r="PGB1" s="209"/>
      <c r="PGC1" s="209"/>
      <c r="PGD1" s="209"/>
      <c r="PGE1" s="209"/>
      <c r="PGF1" s="209"/>
      <c r="PGG1" s="209"/>
      <c r="PGH1" s="209"/>
      <c r="PGI1" s="209"/>
      <c r="PGJ1" s="209"/>
      <c r="PGK1" s="209"/>
      <c r="PGL1" s="209"/>
      <c r="PGM1" s="209"/>
      <c r="PGN1" s="209"/>
      <c r="PGO1" s="209"/>
      <c r="PGP1" s="209"/>
      <c r="PGQ1" s="209"/>
      <c r="PGR1" s="209"/>
      <c r="PGS1" s="209"/>
      <c r="PGT1" s="209"/>
      <c r="PGU1" s="209"/>
      <c r="PGV1" s="209"/>
      <c r="PGW1" s="209"/>
      <c r="PGX1" s="209"/>
      <c r="PGY1" s="209"/>
      <c r="PGZ1" s="209"/>
      <c r="PHA1" s="209"/>
      <c r="PHB1" s="209"/>
      <c r="PHC1" s="209"/>
      <c r="PHD1" s="209"/>
      <c r="PHE1" s="209"/>
      <c r="PHF1" s="209"/>
      <c r="PHG1" s="209"/>
      <c r="PHH1" s="209"/>
      <c r="PHI1" s="209"/>
      <c r="PHJ1" s="209"/>
      <c r="PHK1" s="209"/>
      <c r="PHL1" s="209"/>
      <c r="PHM1" s="209"/>
      <c r="PHN1" s="209"/>
      <c r="PHO1" s="209"/>
      <c r="PHP1" s="209"/>
      <c r="PHQ1" s="209"/>
      <c r="PHR1" s="209"/>
      <c r="PHS1" s="209"/>
      <c r="PHT1" s="209"/>
      <c r="PHU1" s="209"/>
      <c r="PHV1" s="209"/>
      <c r="PHW1" s="209"/>
      <c r="PHX1" s="209"/>
      <c r="PHY1" s="209"/>
      <c r="PHZ1" s="209"/>
      <c r="PIA1" s="209"/>
      <c r="PIB1" s="209"/>
      <c r="PIC1" s="209"/>
      <c r="PID1" s="209"/>
      <c r="PIE1" s="209"/>
      <c r="PIF1" s="209"/>
      <c r="PIG1" s="209"/>
      <c r="PIH1" s="209"/>
      <c r="PII1" s="209"/>
      <c r="PIJ1" s="209"/>
      <c r="PIK1" s="209"/>
      <c r="PIL1" s="209"/>
      <c r="PIM1" s="209"/>
      <c r="PIN1" s="209"/>
      <c r="PIO1" s="209"/>
      <c r="PIP1" s="209"/>
      <c r="PIQ1" s="209"/>
      <c r="PIR1" s="209"/>
      <c r="PIS1" s="209"/>
      <c r="PIT1" s="209"/>
      <c r="PIU1" s="209"/>
      <c r="PIV1" s="209"/>
      <c r="PIW1" s="209"/>
      <c r="PIX1" s="209"/>
      <c r="PIY1" s="209"/>
      <c r="PIZ1" s="209"/>
      <c r="PJA1" s="209"/>
      <c r="PJB1" s="209"/>
      <c r="PJC1" s="209"/>
      <c r="PJD1" s="209"/>
      <c r="PJE1" s="209"/>
      <c r="PJF1" s="209"/>
      <c r="PJG1" s="209"/>
      <c r="PJH1" s="209"/>
      <c r="PJI1" s="209"/>
      <c r="PJJ1" s="209"/>
      <c r="PJK1" s="209"/>
      <c r="PJL1" s="209"/>
      <c r="PJM1" s="209"/>
      <c r="PJN1" s="209"/>
      <c r="PJO1" s="209"/>
      <c r="PJP1" s="209"/>
      <c r="PJQ1" s="209"/>
      <c r="PJR1" s="209"/>
      <c r="PJS1" s="209"/>
      <c r="PJT1" s="209"/>
      <c r="PJU1" s="209"/>
      <c r="PJV1" s="209"/>
      <c r="PJW1" s="209"/>
      <c r="PJX1" s="209"/>
      <c r="PJY1" s="209"/>
      <c r="PJZ1" s="209"/>
      <c r="PKA1" s="209"/>
      <c r="PKB1" s="209"/>
      <c r="PKC1" s="209"/>
      <c r="PKD1" s="209"/>
      <c r="PKE1" s="209"/>
      <c r="PKF1" s="209"/>
      <c r="PKG1" s="209"/>
      <c r="PKH1" s="209"/>
      <c r="PKI1" s="209"/>
      <c r="PKJ1" s="209"/>
      <c r="PKK1" s="209"/>
      <c r="PKL1" s="209"/>
      <c r="PKM1" s="209"/>
      <c r="PKN1" s="209"/>
      <c r="PKO1" s="209"/>
      <c r="PKP1" s="209"/>
      <c r="PKQ1" s="209"/>
      <c r="PKR1" s="209"/>
      <c r="PKS1" s="209"/>
      <c r="PKT1" s="209"/>
      <c r="PKU1" s="209"/>
      <c r="PKV1" s="209"/>
      <c r="PKW1" s="209"/>
      <c r="PKX1" s="209"/>
      <c r="PKY1" s="209"/>
      <c r="PKZ1" s="209"/>
      <c r="PLA1" s="209"/>
      <c r="PLB1" s="209"/>
      <c r="PLC1" s="209"/>
      <c r="PLD1" s="209"/>
      <c r="PLE1" s="209"/>
      <c r="PLF1" s="209"/>
      <c r="PLG1" s="209"/>
      <c r="PLH1" s="209"/>
      <c r="PLI1" s="209"/>
      <c r="PLJ1" s="209"/>
      <c r="PLK1" s="209"/>
      <c r="PLL1" s="209"/>
      <c r="PLM1" s="209"/>
      <c r="PLN1" s="209"/>
      <c r="PLO1" s="209"/>
      <c r="PLP1" s="209"/>
      <c r="PLQ1" s="209"/>
      <c r="PLR1" s="209"/>
      <c r="PLS1" s="209"/>
      <c r="PLT1" s="209"/>
      <c r="PLU1" s="209"/>
      <c r="PLV1" s="209"/>
      <c r="PLW1" s="209"/>
      <c r="PLX1" s="209"/>
      <c r="PLY1" s="209"/>
      <c r="PLZ1" s="209"/>
      <c r="PMA1" s="209"/>
      <c r="PMB1" s="209"/>
      <c r="PMC1" s="209"/>
      <c r="PMD1" s="209"/>
      <c r="PME1" s="209"/>
      <c r="PMF1" s="209"/>
      <c r="PMG1" s="209"/>
      <c r="PMH1" s="209"/>
      <c r="PMI1" s="209"/>
      <c r="PMJ1" s="209"/>
      <c r="PMK1" s="209"/>
      <c r="PML1" s="209"/>
      <c r="PMM1" s="209"/>
      <c r="PMN1" s="209"/>
      <c r="PMO1" s="209"/>
      <c r="PMP1" s="209"/>
      <c r="PMQ1" s="209"/>
      <c r="PMR1" s="209"/>
      <c r="PMS1" s="209"/>
      <c r="PMT1" s="209"/>
      <c r="PMU1" s="209"/>
      <c r="PMV1" s="209"/>
      <c r="PMW1" s="209"/>
      <c r="PMX1" s="209"/>
      <c r="PMY1" s="209"/>
      <c r="PMZ1" s="209"/>
      <c r="PNA1" s="209"/>
      <c r="PNB1" s="209"/>
      <c r="PNC1" s="209"/>
      <c r="PND1" s="209"/>
      <c r="PNE1" s="209"/>
      <c r="PNF1" s="209"/>
      <c r="PNG1" s="209"/>
      <c r="PNH1" s="209"/>
      <c r="PNI1" s="209"/>
      <c r="PNJ1" s="209"/>
      <c r="PNK1" s="209"/>
      <c r="PNL1" s="209"/>
      <c r="PNM1" s="209"/>
      <c r="PNN1" s="209"/>
      <c r="PNO1" s="209"/>
      <c r="PNP1" s="209"/>
      <c r="PNQ1" s="209"/>
      <c r="PNR1" s="209"/>
      <c r="PNS1" s="209"/>
      <c r="PNT1" s="209"/>
      <c r="PNU1" s="209"/>
      <c r="PNV1" s="209"/>
      <c r="PNW1" s="209"/>
      <c r="PNX1" s="209"/>
      <c r="PNY1" s="209"/>
      <c r="PNZ1" s="209"/>
      <c r="POA1" s="209"/>
      <c r="POB1" s="209"/>
      <c r="POC1" s="209"/>
      <c r="POD1" s="209"/>
      <c r="POE1" s="209"/>
      <c r="POF1" s="209"/>
      <c r="POG1" s="209"/>
      <c r="POH1" s="209"/>
      <c r="POI1" s="209"/>
      <c r="POJ1" s="209"/>
      <c r="POK1" s="209"/>
      <c r="POL1" s="209"/>
      <c r="POM1" s="209"/>
      <c r="PON1" s="209"/>
      <c r="POO1" s="209"/>
      <c r="POP1" s="209"/>
      <c r="POQ1" s="209"/>
      <c r="POR1" s="209"/>
      <c r="POS1" s="209"/>
      <c r="POT1" s="209"/>
      <c r="POU1" s="209"/>
      <c r="POV1" s="209"/>
      <c r="POW1" s="209"/>
      <c r="POX1" s="209"/>
      <c r="POY1" s="209"/>
      <c r="POZ1" s="209"/>
      <c r="PPA1" s="209"/>
      <c r="PPB1" s="209"/>
      <c r="PPC1" s="209"/>
      <c r="PPD1" s="209"/>
      <c r="PPE1" s="209"/>
      <c r="PPF1" s="209"/>
      <c r="PPG1" s="209"/>
      <c r="PPH1" s="209"/>
      <c r="PPI1" s="209"/>
      <c r="PPJ1" s="209"/>
      <c r="PPK1" s="209"/>
      <c r="PPL1" s="209"/>
      <c r="PPM1" s="209"/>
      <c r="PPN1" s="209"/>
      <c r="PPO1" s="209"/>
      <c r="PPP1" s="209"/>
      <c r="PPQ1" s="209"/>
      <c r="PPR1" s="209"/>
      <c r="PPS1" s="209"/>
      <c r="PPT1" s="209"/>
      <c r="PPU1" s="209"/>
      <c r="PPV1" s="209"/>
      <c r="PPW1" s="209"/>
      <c r="PPX1" s="209"/>
      <c r="PPY1" s="209"/>
      <c r="PPZ1" s="209"/>
      <c r="PQA1" s="209"/>
      <c r="PQB1" s="209"/>
      <c r="PQC1" s="209"/>
      <c r="PQD1" s="209"/>
      <c r="PQE1" s="209"/>
      <c r="PQF1" s="209"/>
      <c r="PQG1" s="209"/>
      <c r="PQH1" s="209"/>
      <c r="PQI1" s="209"/>
      <c r="PQJ1" s="209"/>
      <c r="PQK1" s="209"/>
      <c r="PQL1" s="209"/>
      <c r="PQM1" s="209"/>
      <c r="PQN1" s="209"/>
      <c r="PQO1" s="209"/>
      <c r="PQP1" s="209"/>
      <c r="PQQ1" s="209"/>
      <c r="PQR1" s="209"/>
      <c r="PQS1" s="209"/>
      <c r="PQT1" s="209"/>
      <c r="PQU1" s="209"/>
      <c r="PQV1" s="209"/>
      <c r="PQW1" s="209"/>
      <c r="PQX1" s="209"/>
      <c r="PQY1" s="209"/>
      <c r="PQZ1" s="209"/>
      <c r="PRA1" s="209"/>
      <c r="PRB1" s="209"/>
      <c r="PRC1" s="209"/>
      <c r="PRD1" s="209"/>
      <c r="PRE1" s="209"/>
      <c r="PRF1" s="209"/>
      <c r="PRG1" s="209"/>
      <c r="PRH1" s="209"/>
      <c r="PRI1" s="209"/>
      <c r="PRJ1" s="209"/>
      <c r="PRK1" s="209"/>
      <c r="PRL1" s="209"/>
      <c r="PRM1" s="209"/>
      <c r="PRN1" s="209"/>
      <c r="PRO1" s="209"/>
      <c r="PRP1" s="209"/>
      <c r="PRQ1" s="209"/>
      <c r="PRR1" s="209"/>
      <c r="PRS1" s="209"/>
      <c r="PRT1" s="209"/>
      <c r="PRU1" s="209"/>
      <c r="PRV1" s="209"/>
      <c r="PRW1" s="209"/>
      <c r="PRX1" s="209"/>
      <c r="PRY1" s="209"/>
      <c r="PRZ1" s="209"/>
      <c r="PSA1" s="209"/>
      <c r="PSB1" s="209"/>
      <c r="PSC1" s="209"/>
      <c r="PSD1" s="209"/>
      <c r="PSE1" s="209"/>
      <c r="PSF1" s="209"/>
      <c r="PSG1" s="209"/>
      <c r="PSH1" s="209"/>
      <c r="PSI1" s="209"/>
      <c r="PSJ1" s="209"/>
      <c r="PSK1" s="209"/>
      <c r="PSL1" s="209"/>
      <c r="PSM1" s="209"/>
      <c r="PSN1" s="209"/>
      <c r="PSO1" s="209"/>
      <c r="PSP1" s="209"/>
      <c r="PSQ1" s="209"/>
      <c r="PSR1" s="209"/>
      <c r="PSS1" s="209"/>
      <c r="PST1" s="209"/>
      <c r="PSU1" s="209"/>
      <c r="PSV1" s="209"/>
      <c r="PSW1" s="209"/>
      <c r="PSX1" s="209"/>
      <c r="PSY1" s="209"/>
      <c r="PSZ1" s="209"/>
      <c r="PTA1" s="209"/>
      <c r="PTB1" s="209"/>
      <c r="PTC1" s="209"/>
      <c r="PTD1" s="209"/>
      <c r="PTE1" s="209"/>
      <c r="PTF1" s="209"/>
      <c r="PTG1" s="209"/>
      <c r="PTH1" s="209"/>
      <c r="PTI1" s="209"/>
      <c r="PTJ1" s="209"/>
      <c r="PTK1" s="209"/>
      <c r="PTL1" s="209"/>
      <c r="PTM1" s="209"/>
      <c r="PTN1" s="209"/>
      <c r="PTO1" s="209"/>
      <c r="PTP1" s="209"/>
      <c r="PTQ1" s="209"/>
      <c r="PTR1" s="209"/>
      <c r="PTS1" s="209"/>
      <c r="PTT1" s="209"/>
      <c r="PTU1" s="209"/>
      <c r="PTV1" s="209"/>
      <c r="PTW1" s="209"/>
      <c r="PTX1" s="209"/>
      <c r="PTY1" s="209"/>
      <c r="PTZ1" s="209"/>
      <c r="PUA1" s="209"/>
      <c r="PUB1" s="209"/>
      <c r="PUC1" s="209"/>
      <c r="PUD1" s="209"/>
      <c r="PUE1" s="209"/>
      <c r="PUF1" s="209"/>
      <c r="PUG1" s="209"/>
      <c r="PUH1" s="209"/>
      <c r="PUI1" s="209"/>
      <c r="PUJ1" s="209"/>
      <c r="PUK1" s="209"/>
      <c r="PUL1" s="209"/>
      <c r="PUM1" s="209"/>
      <c r="PUN1" s="209"/>
      <c r="PUO1" s="209"/>
      <c r="PUP1" s="209"/>
      <c r="PUQ1" s="209"/>
      <c r="PUR1" s="209"/>
      <c r="PUS1" s="209"/>
      <c r="PUT1" s="209"/>
      <c r="PUU1" s="209"/>
      <c r="PUV1" s="209"/>
      <c r="PUW1" s="209"/>
      <c r="PUX1" s="209"/>
      <c r="PUY1" s="209"/>
      <c r="PUZ1" s="209"/>
      <c r="PVA1" s="209"/>
      <c r="PVB1" s="209"/>
      <c r="PVC1" s="209"/>
      <c r="PVD1" s="209"/>
      <c r="PVE1" s="209"/>
      <c r="PVF1" s="209"/>
      <c r="PVG1" s="209"/>
      <c r="PVH1" s="209"/>
      <c r="PVI1" s="209"/>
      <c r="PVJ1" s="209"/>
      <c r="PVK1" s="209"/>
      <c r="PVL1" s="209"/>
      <c r="PVM1" s="209"/>
      <c r="PVN1" s="209"/>
      <c r="PVO1" s="209"/>
      <c r="PVP1" s="209"/>
      <c r="PVQ1" s="209"/>
      <c r="PVR1" s="209"/>
      <c r="PVS1" s="209"/>
      <c r="PVT1" s="209"/>
      <c r="PVU1" s="209"/>
      <c r="PVV1" s="209"/>
      <c r="PVW1" s="209"/>
      <c r="PVX1" s="209"/>
      <c r="PVY1" s="209"/>
      <c r="PVZ1" s="209"/>
      <c r="PWA1" s="209"/>
      <c r="PWB1" s="209"/>
      <c r="PWC1" s="209"/>
      <c r="PWD1" s="209"/>
      <c r="PWE1" s="209"/>
      <c r="PWF1" s="209"/>
      <c r="PWG1" s="209"/>
      <c r="PWH1" s="209"/>
      <c r="PWI1" s="209"/>
      <c r="PWJ1" s="209"/>
      <c r="PWK1" s="209"/>
      <c r="PWL1" s="209"/>
      <c r="PWM1" s="209"/>
      <c r="PWN1" s="209"/>
      <c r="PWO1" s="209"/>
      <c r="PWP1" s="209"/>
      <c r="PWQ1" s="209"/>
      <c r="PWR1" s="209"/>
      <c r="PWS1" s="209"/>
      <c r="PWT1" s="209"/>
      <c r="PWU1" s="209"/>
      <c r="PWV1" s="209"/>
      <c r="PWW1" s="209"/>
      <c r="PWX1" s="209"/>
      <c r="PWY1" s="209"/>
      <c r="PWZ1" s="209"/>
      <c r="PXA1" s="209"/>
      <c r="PXB1" s="209"/>
      <c r="PXC1" s="209"/>
      <c r="PXD1" s="209"/>
      <c r="PXE1" s="209"/>
      <c r="PXF1" s="209"/>
      <c r="PXG1" s="209"/>
      <c r="PXH1" s="209"/>
      <c r="PXI1" s="209"/>
      <c r="PXJ1" s="209"/>
      <c r="PXK1" s="209"/>
      <c r="PXL1" s="209"/>
      <c r="PXM1" s="209"/>
      <c r="PXN1" s="209"/>
      <c r="PXO1" s="209"/>
      <c r="PXP1" s="209"/>
      <c r="PXQ1" s="209"/>
      <c r="PXR1" s="209"/>
      <c r="PXS1" s="209"/>
      <c r="PXT1" s="209"/>
      <c r="PXU1" s="209"/>
      <c r="PXV1" s="209"/>
      <c r="PXW1" s="209"/>
      <c r="PXX1" s="209"/>
      <c r="PXY1" s="209"/>
      <c r="PXZ1" s="209"/>
      <c r="PYA1" s="209"/>
      <c r="PYB1" s="209"/>
      <c r="PYC1" s="209"/>
      <c r="PYD1" s="209"/>
      <c r="PYE1" s="209"/>
      <c r="PYF1" s="209"/>
      <c r="PYG1" s="209"/>
      <c r="PYH1" s="209"/>
      <c r="PYI1" s="209"/>
      <c r="PYJ1" s="209"/>
      <c r="PYK1" s="209"/>
      <c r="PYL1" s="209"/>
      <c r="PYM1" s="209"/>
      <c r="PYN1" s="209"/>
      <c r="PYO1" s="209"/>
      <c r="PYP1" s="209"/>
      <c r="PYQ1" s="209"/>
      <c r="PYR1" s="209"/>
      <c r="PYS1" s="209"/>
      <c r="PYT1" s="209"/>
      <c r="PYU1" s="209"/>
      <c r="PYV1" s="209"/>
      <c r="PYW1" s="209"/>
      <c r="PYX1" s="209"/>
      <c r="PYY1" s="209"/>
      <c r="PYZ1" s="209"/>
      <c r="PZA1" s="209"/>
      <c r="PZB1" s="209"/>
      <c r="PZC1" s="209"/>
      <c r="PZD1" s="209"/>
      <c r="PZE1" s="209"/>
      <c r="PZF1" s="209"/>
      <c r="PZG1" s="209"/>
      <c r="PZH1" s="209"/>
      <c r="PZI1" s="209"/>
      <c r="PZJ1" s="209"/>
      <c r="PZK1" s="209"/>
      <c r="PZL1" s="209"/>
      <c r="PZM1" s="209"/>
      <c r="PZN1" s="209"/>
      <c r="PZO1" s="209"/>
      <c r="PZP1" s="209"/>
      <c r="PZQ1" s="209"/>
      <c r="PZR1" s="209"/>
      <c r="PZS1" s="209"/>
      <c r="PZT1" s="209"/>
      <c r="PZU1" s="209"/>
      <c r="PZV1" s="209"/>
      <c r="PZW1" s="209"/>
      <c r="PZX1" s="209"/>
      <c r="PZY1" s="209"/>
      <c r="PZZ1" s="209"/>
      <c r="QAA1" s="209"/>
      <c r="QAB1" s="209"/>
      <c r="QAC1" s="209"/>
      <c r="QAD1" s="209"/>
      <c r="QAE1" s="209"/>
      <c r="QAF1" s="209"/>
      <c r="QAG1" s="209"/>
      <c r="QAH1" s="209"/>
      <c r="QAI1" s="209"/>
      <c r="QAJ1" s="209"/>
      <c r="QAK1" s="209"/>
      <c r="QAL1" s="209"/>
      <c r="QAM1" s="209"/>
      <c r="QAN1" s="209"/>
      <c r="QAO1" s="209"/>
      <c r="QAP1" s="209"/>
      <c r="QAQ1" s="209"/>
      <c r="QAR1" s="209"/>
      <c r="QAS1" s="209"/>
      <c r="QAT1" s="209"/>
      <c r="QAU1" s="209"/>
      <c r="QAV1" s="209"/>
      <c r="QAW1" s="209"/>
      <c r="QAX1" s="209"/>
      <c r="QAY1" s="209"/>
      <c r="QAZ1" s="209"/>
      <c r="QBA1" s="209"/>
      <c r="QBB1" s="209"/>
      <c r="QBC1" s="209"/>
      <c r="QBD1" s="209"/>
      <c r="QBE1" s="209"/>
      <c r="QBF1" s="209"/>
      <c r="QBG1" s="209"/>
      <c r="QBH1" s="209"/>
      <c r="QBI1" s="209"/>
      <c r="QBJ1" s="209"/>
      <c r="QBK1" s="209"/>
      <c r="QBL1" s="209"/>
      <c r="QBM1" s="209"/>
      <c r="QBN1" s="209"/>
      <c r="QBO1" s="209"/>
      <c r="QBP1" s="209"/>
      <c r="QBQ1" s="209"/>
      <c r="QBR1" s="209"/>
      <c r="QBS1" s="209"/>
      <c r="QBT1" s="209"/>
      <c r="QBU1" s="209"/>
      <c r="QBV1" s="209"/>
      <c r="QBW1" s="209"/>
      <c r="QBX1" s="209"/>
      <c r="QBY1" s="209"/>
      <c r="QBZ1" s="209"/>
      <c r="QCA1" s="209"/>
      <c r="QCB1" s="209"/>
      <c r="QCC1" s="209"/>
      <c r="QCD1" s="209"/>
      <c r="QCE1" s="209"/>
      <c r="QCF1" s="209"/>
      <c r="QCG1" s="209"/>
      <c r="QCH1" s="209"/>
      <c r="QCI1" s="209"/>
      <c r="QCJ1" s="209"/>
      <c r="QCK1" s="209"/>
      <c r="QCL1" s="209"/>
      <c r="QCM1" s="209"/>
      <c r="QCN1" s="209"/>
      <c r="QCO1" s="209"/>
      <c r="QCP1" s="209"/>
      <c r="QCQ1" s="209"/>
      <c r="QCR1" s="209"/>
      <c r="QCS1" s="209"/>
      <c r="QCT1" s="209"/>
      <c r="QCU1" s="209"/>
      <c r="QCV1" s="209"/>
      <c r="QCW1" s="209"/>
      <c r="QCX1" s="209"/>
      <c r="QCY1" s="209"/>
      <c r="QCZ1" s="209"/>
      <c r="QDA1" s="209"/>
      <c r="QDB1" s="209"/>
      <c r="QDC1" s="209"/>
      <c r="QDD1" s="209"/>
      <c r="QDE1" s="209"/>
      <c r="QDF1" s="209"/>
      <c r="QDG1" s="209"/>
      <c r="QDH1" s="209"/>
      <c r="QDI1" s="209"/>
      <c r="QDJ1" s="209"/>
      <c r="QDK1" s="209"/>
      <c r="QDL1" s="209"/>
      <c r="QDM1" s="209"/>
      <c r="QDN1" s="209"/>
      <c r="QDO1" s="209"/>
      <c r="QDP1" s="209"/>
      <c r="QDQ1" s="209"/>
      <c r="QDR1" s="209"/>
      <c r="QDS1" s="209"/>
      <c r="QDT1" s="209"/>
      <c r="QDU1" s="209"/>
      <c r="QDV1" s="209"/>
      <c r="QDW1" s="209"/>
      <c r="QDX1" s="209"/>
      <c r="QDY1" s="209"/>
      <c r="QDZ1" s="209"/>
      <c r="QEA1" s="209"/>
      <c r="QEB1" s="209"/>
      <c r="QEC1" s="209"/>
      <c r="QED1" s="209"/>
      <c r="QEE1" s="209"/>
      <c r="QEF1" s="209"/>
      <c r="QEG1" s="209"/>
      <c r="QEH1" s="209"/>
      <c r="QEI1" s="209"/>
      <c r="QEJ1" s="209"/>
      <c r="QEK1" s="209"/>
      <c r="QEL1" s="209"/>
      <c r="QEM1" s="209"/>
      <c r="QEN1" s="209"/>
      <c r="QEO1" s="209"/>
      <c r="QEP1" s="209"/>
      <c r="QEQ1" s="209"/>
      <c r="QER1" s="209"/>
      <c r="QES1" s="209"/>
      <c r="QET1" s="209"/>
      <c r="QEU1" s="209"/>
      <c r="QEV1" s="209"/>
      <c r="QEW1" s="209"/>
      <c r="QEX1" s="209"/>
      <c r="QEY1" s="209"/>
      <c r="QEZ1" s="209"/>
      <c r="QFA1" s="209"/>
      <c r="QFB1" s="209"/>
      <c r="QFC1" s="209"/>
      <c r="QFD1" s="209"/>
      <c r="QFE1" s="209"/>
      <c r="QFF1" s="209"/>
      <c r="QFG1" s="209"/>
      <c r="QFH1" s="209"/>
      <c r="QFI1" s="209"/>
      <c r="QFJ1" s="209"/>
      <c r="QFK1" s="209"/>
      <c r="QFL1" s="209"/>
      <c r="QFM1" s="209"/>
      <c r="QFN1" s="209"/>
      <c r="QFO1" s="209"/>
      <c r="QFP1" s="209"/>
      <c r="QFQ1" s="209"/>
      <c r="QFR1" s="209"/>
      <c r="QFS1" s="209"/>
      <c r="QFT1" s="209"/>
      <c r="QFU1" s="209"/>
      <c r="QFV1" s="209"/>
      <c r="QFW1" s="209"/>
      <c r="QFX1" s="209"/>
      <c r="QFY1" s="209"/>
      <c r="QFZ1" s="209"/>
      <c r="QGA1" s="209"/>
      <c r="QGB1" s="209"/>
      <c r="QGC1" s="209"/>
      <c r="QGD1" s="209"/>
      <c r="QGE1" s="209"/>
      <c r="QGF1" s="209"/>
      <c r="QGG1" s="209"/>
      <c r="QGH1" s="209"/>
      <c r="QGI1" s="209"/>
      <c r="QGJ1" s="209"/>
      <c r="QGK1" s="209"/>
      <c r="QGL1" s="209"/>
      <c r="QGM1" s="209"/>
      <c r="QGN1" s="209"/>
      <c r="QGO1" s="209"/>
      <c r="QGP1" s="209"/>
      <c r="QGQ1" s="209"/>
      <c r="QGR1" s="209"/>
      <c r="QGS1" s="209"/>
      <c r="QGT1" s="209"/>
      <c r="QGU1" s="209"/>
      <c r="QGV1" s="209"/>
      <c r="QGW1" s="209"/>
      <c r="QGX1" s="209"/>
      <c r="QGY1" s="209"/>
      <c r="QGZ1" s="209"/>
      <c r="QHA1" s="209"/>
      <c r="QHB1" s="209"/>
      <c r="QHC1" s="209"/>
      <c r="QHD1" s="209"/>
      <c r="QHE1" s="209"/>
      <c r="QHF1" s="209"/>
      <c r="QHG1" s="209"/>
      <c r="QHH1" s="209"/>
      <c r="QHI1" s="209"/>
      <c r="QHJ1" s="209"/>
      <c r="QHK1" s="209"/>
      <c r="QHL1" s="209"/>
      <c r="QHM1" s="209"/>
      <c r="QHN1" s="209"/>
      <c r="QHO1" s="209"/>
      <c r="QHP1" s="209"/>
      <c r="QHQ1" s="209"/>
      <c r="QHR1" s="209"/>
      <c r="QHS1" s="209"/>
      <c r="QHT1" s="209"/>
      <c r="QHU1" s="209"/>
      <c r="QHV1" s="209"/>
      <c r="QHW1" s="209"/>
      <c r="QHX1" s="209"/>
      <c r="QHY1" s="209"/>
      <c r="QHZ1" s="209"/>
      <c r="QIA1" s="209"/>
      <c r="QIB1" s="209"/>
      <c r="QIC1" s="209"/>
      <c r="QID1" s="209"/>
      <c r="QIE1" s="209"/>
      <c r="QIF1" s="209"/>
      <c r="QIG1" s="209"/>
      <c r="QIH1" s="209"/>
      <c r="QII1" s="209"/>
      <c r="QIJ1" s="209"/>
      <c r="QIK1" s="209"/>
      <c r="QIL1" s="209"/>
      <c r="QIM1" s="209"/>
      <c r="QIN1" s="209"/>
      <c r="QIO1" s="209"/>
      <c r="QIP1" s="209"/>
      <c r="QIQ1" s="209"/>
      <c r="QIR1" s="209"/>
      <c r="QIS1" s="209"/>
      <c r="QIT1" s="209"/>
      <c r="QIU1" s="209"/>
      <c r="QIV1" s="209"/>
      <c r="QIW1" s="209"/>
      <c r="QIX1" s="209"/>
      <c r="QIY1" s="209"/>
      <c r="QIZ1" s="209"/>
      <c r="QJA1" s="209"/>
      <c r="QJB1" s="209"/>
      <c r="QJC1" s="209"/>
      <c r="QJD1" s="209"/>
      <c r="QJE1" s="209"/>
      <c r="QJF1" s="209"/>
      <c r="QJG1" s="209"/>
      <c r="QJH1" s="209"/>
      <c r="QJI1" s="209"/>
      <c r="QJJ1" s="209"/>
      <c r="QJK1" s="209"/>
      <c r="QJL1" s="209"/>
      <c r="QJM1" s="209"/>
      <c r="QJN1" s="209"/>
      <c r="QJO1" s="209"/>
      <c r="QJP1" s="209"/>
      <c r="QJQ1" s="209"/>
      <c r="QJR1" s="209"/>
      <c r="QJS1" s="209"/>
      <c r="QJT1" s="209"/>
      <c r="QJU1" s="209"/>
      <c r="QJV1" s="209"/>
      <c r="QJW1" s="209"/>
      <c r="QJX1" s="209"/>
      <c r="QJY1" s="209"/>
      <c r="QJZ1" s="209"/>
      <c r="QKA1" s="209"/>
      <c r="QKB1" s="209"/>
      <c r="QKC1" s="209"/>
      <c r="QKD1" s="209"/>
      <c r="QKE1" s="209"/>
      <c r="QKF1" s="209"/>
      <c r="QKG1" s="209"/>
      <c r="QKH1" s="209"/>
      <c r="QKI1" s="209"/>
      <c r="QKJ1" s="209"/>
      <c r="QKK1" s="209"/>
      <c r="QKL1" s="209"/>
      <c r="QKM1" s="209"/>
      <c r="QKN1" s="209"/>
      <c r="QKO1" s="209"/>
      <c r="QKP1" s="209"/>
      <c r="QKQ1" s="209"/>
      <c r="QKR1" s="209"/>
      <c r="QKS1" s="209"/>
      <c r="QKT1" s="209"/>
      <c r="QKU1" s="209"/>
      <c r="QKV1" s="209"/>
      <c r="QKW1" s="209"/>
      <c r="QKX1" s="209"/>
      <c r="QKY1" s="209"/>
      <c r="QKZ1" s="209"/>
      <c r="QLA1" s="209"/>
      <c r="QLB1" s="209"/>
      <c r="QLC1" s="209"/>
      <c r="QLD1" s="209"/>
      <c r="QLE1" s="209"/>
      <c r="QLF1" s="209"/>
      <c r="QLG1" s="209"/>
      <c r="QLH1" s="209"/>
      <c r="QLI1" s="209"/>
      <c r="QLJ1" s="209"/>
      <c r="QLK1" s="209"/>
      <c r="QLL1" s="209"/>
      <c r="QLM1" s="209"/>
      <c r="QLN1" s="209"/>
      <c r="QLO1" s="209"/>
      <c r="QLP1" s="209"/>
      <c r="QLQ1" s="209"/>
      <c r="QLR1" s="209"/>
      <c r="QLS1" s="209"/>
      <c r="QLT1" s="209"/>
      <c r="QLU1" s="209"/>
      <c r="QLV1" s="209"/>
      <c r="QLW1" s="209"/>
      <c r="QLX1" s="209"/>
      <c r="QLY1" s="209"/>
      <c r="QLZ1" s="209"/>
      <c r="QMA1" s="209"/>
      <c r="QMB1" s="209"/>
      <c r="QMC1" s="209"/>
      <c r="QMD1" s="209"/>
      <c r="QME1" s="209"/>
      <c r="QMF1" s="209"/>
      <c r="QMG1" s="209"/>
      <c r="QMH1" s="209"/>
      <c r="QMI1" s="209"/>
      <c r="QMJ1" s="209"/>
      <c r="QMK1" s="209"/>
      <c r="QML1" s="209"/>
      <c r="QMM1" s="209"/>
      <c r="QMN1" s="209"/>
      <c r="QMO1" s="209"/>
      <c r="QMP1" s="209"/>
      <c r="QMQ1" s="209"/>
      <c r="QMR1" s="209"/>
      <c r="QMS1" s="209"/>
      <c r="QMT1" s="209"/>
      <c r="QMU1" s="209"/>
      <c r="QMV1" s="209"/>
      <c r="QMW1" s="209"/>
      <c r="QMX1" s="209"/>
      <c r="QMY1" s="209"/>
      <c r="QMZ1" s="209"/>
      <c r="QNA1" s="209"/>
      <c r="QNB1" s="209"/>
      <c r="QNC1" s="209"/>
      <c r="QND1" s="209"/>
      <c r="QNE1" s="209"/>
      <c r="QNF1" s="209"/>
      <c r="QNG1" s="209"/>
      <c r="QNH1" s="209"/>
      <c r="QNI1" s="209"/>
      <c r="QNJ1" s="209"/>
      <c r="QNK1" s="209"/>
      <c r="QNL1" s="209"/>
      <c r="QNM1" s="209"/>
      <c r="QNN1" s="209"/>
      <c r="QNO1" s="209"/>
      <c r="QNP1" s="209"/>
      <c r="QNQ1" s="209"/>
      <c r="QNR1" s="209"/>
      <c r="QNS1" s="209"/>
      <c r="QNT1" s="209"/>
      <c r="QNU1" s="209"/>
      <c r="QNV1" s="209"/>
      <c r="QNW1" s="209"/>
      <c r="QNX1" s="209"/>
      <c r="QNY1" s="209"/>
      <c r="QNZ1" s="209"/>
      <c r="QOA1" s="209"/>
      <c r="QOB1" s="209"/>
      <c r="QOC1" s="209"/>
      <c r="QOD1" s="209"/>
      <c r="QOE1" s="209"/>
      <c r="QOF1" s="209"/>
      <c r="QOG1" s="209"/>
      <c r="QOH1" s="209"/>
      <c r="QOI1" s="209"/>
      <c r="QOJ1" s="209"/>
      <c r="QOK1" s="209"/>
      <c r="QOL1" s="209"/>
      <c r="QOM1" s="209"/>
      <c r="QON1" s="209"/>
      <c r="QOO1" s="209"/>
      <c r="QOP1" s="209"/>
      <c r="QOQ1" s="209"/>
      <c r="QOR1" s="209"/>
      <c r="QOS1" s="209"/>
      <c r="QOT1" s="209"/>
      <c r="QOU1" s="209"/>
      <c r="QOV1" s="209"/>
      <c r="QOW1" s="209"/>
      <c r="QOX1" s="209"/>
      <c r="QOY1" s="209"/>
      <c r="QOZ1" s="209"/>
      <c r="QPA1" s="209"/>
      <c r="QPB1" s="209"/>
      <c r="QPC1" s="209"/>
      <c r="QPD1" s="209"/>
      <c r="QPE1" s="209"/>
      <c r="QPF1" s="209"/>
      <c r="QPG1" s="209"/>
      <c r="QPH1" s="209"/>
      <c r="QPI1" s="209"/>
      <c r="QPJ1" s="209"/>
      <c r="QPK1" s="209"/>
      <c r="QPL1" s="209"/>
      <c r="QPM1" s="209"/>
      <c r="QPN1" s="209"/>
      <c r="QPO1" s="209"/>
      <c r="QPP1" s="209"/>
      <c r="QPQ1" s="209"/>
      <c r="QPR1" s="209"/>
      <c r="QPS1" s="209"/>
      <c r="QPT1" s="209"/>
      <c r="QPU1" s="209"/>
      <c r="QPV1" s="209"/>
      <c r="QPW1" s="209"/>
      <c r="QPX1" s="209"/>
      <c r="QPY1" s="209"/>
      <c r="QPZ1" s="209"/>
      <c r="QQA1" s="209"/>
      <c r="QQB1" s="209"/>
      <c r="QQC1" s="209"/>
      <c r="QQD1" s="209"/>
      <c r="QQE1" s="209"/>
      <c r="QQF1" s="209"/>
      <c r="QQG1" s="209"/>
      <c r="QQH1" s="209"/>
      <c r="QQI1" s="209"/>
      <c r="QQJ1" s="209"/>
      <c r="QQK1" s="209"/>
      <c r="QQL1" s="209"/>
      <c r="QQM1" s="209"/>
      <c r="QQN1" s="209"/>
      <c r="QQO1" s="209"/>
      <c r="QQP1" s="209"/>
      <c r="QQQ1" s="209"/>
      <c r="QQR1" s="209"/>
      <c r="QQS1" s="209"/>
      <c r="QQT1" s="209"/>
      <c r="QQU1" s="209"/>
      <c r="QQV1" s="209"/>
      <c r="QQW1" s="209"/>
      <c r="QQX1" s="209"/>
      <c r="QQY1" s="209"/>
      <c r="QQZ1" s="209"/>
      <c r="QRA1" s="209"/>
      <c r="QRB1" s="209"/>
      <c r="QRC1" s="209"/>
      <c r="QRD1" s="209"/>
      <c r="QRE1" s="209"/>
      <c r="QRF1" s="209"/>
      <c r="QRG1" s="209"/>
      <c r="QRH1" s="209"/>
      <c r="QRI1" s="209"/>
      <c r="QRJ1" s="209"/>
      <c r="QRK1" s="209"/>
      <c r="QRL1" s="209"/>
      <c r="QRM1" s="209"/>
      <c r="QRN1" s="209"/>
      <c r="QRO1" s="209"/>
      <c r="QRP1" s="209"/>
      <c r="QRQ1" s="209"/>
      <c r="QRR1" s="209"/>
      <c r="QRS1" s="209"/>
      <c r="QRT1" s="209"/>
      <c r="QRU1" s="209"/>
      <c r="QRV1" s="209"/>
      <c r="QRW1" s="209"/>
      <c r="QRX1" s="209"/>
      <c r="QRY1" s="209"/>
      <c r="QRZ1" s="209"/>
      <c r="QSA1" s="209"/>
      <c r="QSB1" s="209"/>
      <c r="QSC1" s="209"/>
      <c r="QSD1" s="209"/>
      <c r="QSE1" s="209"/>
      <c r="QSF1" s="209"/>
      <c r="QSG1" s="209"/>
      <c r="QSH1" s="209"/>
      <c r="QSI1" s="209"/>
      <c r="QSJ1" s="209"/>
      <c r="QSK1" s="209"/>
      <c r="QSL1" s="209"/>
      <c r="QSM1" s="209"/>
      <c r="QSN1" s="209"/>
      <c r="QSO1" s="209"/>
      <c r="QSP1" s="209"/>
      <c r="QSQ1" s="209"/>
      <c r="QSR1" s="209"/>
      <c r="QSS1" s="209"/>
      <c r="QST1" s="209"/>
      <c r="QSU1" s="209"/>
      <c r="QSV1" s="209"/>
      <c r="QSW1" s="209"/>
      <c r="QSX1" s="209"/>
      <c r="QSY1" s="209"/>
      <c r="QSZ1" s="209"/>
      <c r="QTA1" s="209"/>
      <c r="QTB1" s="209"/>
      <c r="QTC1" s="209"/>
      <c r="QTD1" s="209"/>
      <c r="QTE1" s="209"/>
      <c r="QTF1" s="209"/>
      <c r="QTG1" s="209"/>
      <c r="QTH1" s="209"/>
      <c r="QTI1" s="209"/>
      <c r="QTJ1" s="209"/>
      <c r="QTK1" s="209"/>
      <c r="QTL1" s="209"/>
      <c r="QTM1" s="209"/>
      <c r="QTN1" s="209"/>
      <c r="QTO1" s="209"/>
      <c r="QTP1" s="209"/>
      <c r="QTQ1" s="209"/>
      <c r="QTR1" s="209"/>
      <c r="QTS1" s="209"/>
      <c r="QTT1" s="209"/>
      <c r="QTU1" s="209"/>
      <c r="QTV1" s="209"/>
      <c r="QTW1" s="209"/>
      <c r="QTX1" s="209"/>
      <c r="QTY1" s="209"/>
      <c r="QTZ1" s="209"/>
      <c r="QUA1" s="209"/>
      <c r="QUB1" s="209"/>
      <c r="QUC1" s="209"/>
      <c r="QUD1" s="209"/>
      <c r="QUE1" s="209"/>
      <c r="QUF1" s="209"/>
      <c r="QUG1" s="209"/>
      <c r="QUH1" s="209"/>
      <c r="QUI1" s="209"/>
      <c r="QUJ1" s="209"/>
      <c r="QUK1" s="209"/>
      <c r="QUL1" s="209"/>
      <c r="QUM1" s="209"/>
      <c r="QUN1" s="209"/>
      <c r="QUO1" s="209"/>
      <c r="QUP1" s="209"/>
      <c r="QUQ1" s="209"/>
      <c r="QUR1" s="209"/>
      <c r="QUS1" s="209"/>
      <c r="QUT1" s="209"/>
      <c r="QUU1" s="209"/>
      <c r="QUV1" s="209"/>
      <c r="QUW1" s="209"/>
      <c r="QUX1" s="209"/>
      <c r="QUY1" s="209"/>
      <c r="QUZ1" s="209"/>
      <c r="QVA1" s="209"/>
      <c r="QVB1" s="209"/>
      <c r="QVC1" s="209"/>
      <c r="QVD1" s="209"/>
      <c r="QVE1" s="209"/>
      <c r="QVF1" s="209"/>
      <c r="QVG1" s="209"/>
      <c r="QVH1" s="209"/>
      <c r="QVI1" s="209"/>
      <c r="QVJ1" s="209"/>
      <c r="QVK1" s="209"/>
      <c r="QVL1" s="209"/>
      <c r="QVM1" s="209"/>
      <c r="QVN1" s="209"/>
      <c r="QVO1" s="209"/>
      <c r="QVP1" s="209"/>
      <c r="QVQ1" s="209"/>
      <c r="QVR1" s="209"/>
      <c r="QVS1" s="209"/>
      <c r="QVT1" s="209"/>
      <c r="QVU1" s="209"/>
      <c r="QVV1" s="209"/>
      <c r="QVW1" s="209"/>
      <c r="QVX1" s="209"/>
      <c r="QVY1" s="209"/>
      <c r="QVZ1" s="209"/>
      <c r="QWA1" s="209"/>
      <c r="QWB1" s="209"/>
      <c r="QWC1" s="209"/>
      <c r="QWD1" s="209"/>
      <c r="QWE1" s="209"/>
      <c r="QWF1" s="209"/>
      <c r="QWG1" s="209"/>
      <c r="QWH1" s="209"/>
      <c r="QWI1" s="209"/>
      <c r="QWJ1" s="209"/>
      <c r="QWK1" s="209"/>
      <c r="QWL1" s="209"/>
      <c r="QWM1" s="209"/>
      <c r="QWN1" s="209"/>
      <c r="QWO1" s="209"/>
      <c r="QWP1" s="209"/>
      <c r="QWQ1" s="209"/>
      <c r="QWR1" s="209"/>
      <c r="QWS1" s="209"/>
      <c r="QWT1" s="209"/>
      <c r="QWU1" s="209"/>
      <c r="QWV1" s="209"/>
      <c r="QWW1" s="209"/>
      <c r="QWX1" s="209"/>
      <c r="QWY1" s="209"/>
      <c r="QWZ1" s="209"/>
      <c r="QXA1" s="209"/>
      <c r="QXB1" s="209"/>
      <c r="QXC1" s="209"/>
      <c r="QXD1" s="209"/>
      <c r="QXE1" s="209"/>
      <c r="QXF1" s="209"/>
      <c r="QXG1" s="209"/>
      <c r="QXH1" s="209"/>
      <c r="QXI1" s="209"/>
      <c r="QXJ1" s="209"/>
      <c r="QXK1" s="209"/>
      <c r="QXL1" s="209"/>
      <c r="QXM1" s="209"/>
      <c r="QXN1" s="209"/>
      <c r="QXO1" s="209"/>
      <c r="QXP1" s="209"/>
      <c r="QXQ1" s="209"/>
      <c r="QXR1" s="209"/>
      <c r="QXS1" s="209"/>
      <c r="QXT1" s="209"/>
      <c r="QXU1" s="209"/>
      <c r="QXV1" s="209"/>
      <c r="QXW1" s="209"/>
      <c r="QXX1" s="209"/>
      <c r="QXY1" s="209"/>
      <c r="QXZ1" s="209"/>
      <c r="QYA1" s="209"/>
      <c r="QYB1" s="209"/>
      <c r="QYC1" s="209"/>
      <c r="QYD1" s="209"/>
      <c r="QYE1" s="209"/>
      <c r="QYF1" s="209"/>
      <c r="QYG1" s="209"/>
      <c r="QYH1" s="209"/>
      <c r="QYI1" s="209"/>
      <c r="QYJ1" s="209"/>
      <c r="QYK1" s="209"/>
      <c r="QYL1" s="209"/>
      <c r="QYM1" s="209"/>
      <c r="QYN1" s="209"/>
      <c r="QYO1" s="209"/>
      <c r="QYP1" s="209"/>
      <c r="QYQ1" s="209"/>
      <c r="QYR1" s="209"/>
      <c r="QYS1" s="209"/>
      <c r="QYT1" s="209"/>
      <c r="QYU1" s="209"/>
      <c r="QYV1" s="209"/>
      <c r="QYW1" s="209"/>
      <c r="QYX1" s="209"/>
      <c r="QYY1" s="209"/>
      <c r="QYZ1" s="209"/>
      <c r="QZA1" s="209"/>
      <c r="QZB1" s="209"/>
      <c r="QZC1" s="209"/>
      <c r="QZD1" s="209"/>
      <c r="QZE1" s="209"/>
      <c r="QZF1" s="209"/>
      <c r="QZG1" s="209"/>
      <c r="QZH1" s="209"/>
      <c r="QZI1" s="209"/>
      <c r="QZJ1" s="209"/>
      <c r="QZK1" s="209"/>
      <c r="QZL1" s="209"/>
      <c r="QZM1" s="209"/>
      <c r="QZN1" s="209"/>
      <c r="QZO1" s="209"/>
      <c r="QZP1" s="209"/>
      <c r="QZQ1" s="209"/>
      <c r="QZR1" s="209"/>
      <c r="QZS1" s="209"/>
      <c r="QZT1" s="209"/>
      <c r="QZU1" s="209"/>
      <c r="QZV1" s="209"/>
      <c r="QZW1" s="209"/>
      <c r="QZX1" s="209"/>
      <c r="QZY1" s="209"/>
      <c r="QZZ1" s="209"/>
      <c r="RAA1" s="209"/>
      <c r="RAB1" s="209"/>
      <c r="RAC1" s="209"/>
      <c r="RAD1" s="209"/>
      <c r="RAE1" s="209"/>
      <c r="RAF1" s="209"/>
      <c r="RAG1" s="209"/>
      <c r="RAH1" s="209"/>
      <c r="RAI1" s="209"/>
      <c r="RAJ1" s="209"/>
      <c r="RAK1" s="209"/>
      <c r="RAL1" s="209"/>
      <c r="RAM1" s="209"/>
      <c r="RAN1" s="209"/>
      <c r="RAO1" s="209"/>
      <c r="RAP1" s="209"/>
      <c r="RAQ1" s="209"/>
      <c r="RAR1" s="209"/>
      <c r="RAS1" s="209"/>
      <c r="RAT1" s="209"/>
      <c r="RAU1" s="209"/>
      <c r="RAV1" s="209"/>
      <c r="RAW1" s="209"/>
      <c r="RAX1" s="209"/>
      <c r="RAY1" s="209"/>
      <c r="RAZ1" s="209"/>
      <c r="RBA1" s="209"/>
      <c r="RBB1" s="209"/>
      <c r="RBC1" s="209"/>
      <c r="RBD1" s="209"/>
      <c r="RBE1" s="209"/>
      <c r="RBF1" s="209"/>
      <c r="RBG1" s="209"/>
      <c r="RBH1" s="209"/>
      <c r="RBI1" s="209"/>
      <c r="RBJ1" s="209"/>
      <c r="RBK1" s="209"/>
      <c r="RBL1" s="209"/>
      <c r="RBM1" s="209"/>
      <c r="RBN1" s="209"/>
      <c r="RBO1" s="209"/>
      <c r="RBP1" s="209"/>
      <c r="RBQ1" s="209"/>
      <c r="RBR1" s="209"/>
      <c r="RBS1" s="209"/>
      <c r="RBT1" s="209"/>
      <c r="RBU1" s="209"/>
      <c r="RBV1" s="209"/>
      <c r="RBW1" s="209"/>
      <c r="RBX1" s="209"/>
      <c r="RBY1" s="209"/>
      <c r="RBZ1" s="209"/>
      <c r="RCA1" s="209"/>
      <c r="RCB1" s="209"/>
      <c r="RCC1" s="209"/>
      <c r="RCD1" s="209"/>
      <c r="RCE1" s="209"/>
      <c r="RCF1" s="209"/>
      <c r="RCG1" s="209"/>
      <c r="RCH1" s="209"/>
      <c r="RCI1" s="209"/>
      <c r="RCJ1" s="209"/>
      <c r="RCK1" s="209"/>
      <c r="RCL1" s="209"/>
      <c r="RCM1" s="209"/>
      <c r="RCN1" s="209"/>
      <c r="RCO1" s="209"/>
      <c r="RCP1" s="209"/>
      <c r="RCQ1" s="209"/>
      <c r="RCR1" s="209"/>
      <c r="RCS1" s="209"/>
      <c r="RCT1" s="209"/>
      <c r="RCU1" s="209"/>
      <c r="RCV1" s="209"/>
      <c r="RCW1" s="209"/>
      <c r="RCX1" s="209"/>
      <c r="RCY1" s="209"/>
      <c r="RCZ1" s="209"/>
      <c r="RDA1" s="209"/>
      <c r="RDB1" s="209"/>
      <c r="RDC1" s="209"/>
      <c r="RDD1" s="209"/>
      <c r="RDE1" s="209"/>
      <c r="RDF1" s="209"/>
      <c r="RDG1" s="209"/>
      <c r="RDH1" s="209"/>
      <c r="RDI1" s="209"/>
      <c r="RDJ1" s="209"/>
      <c r="RDK1" s="209"/>
      <c r="RDL1" s="209"/>
      <c r="RDM1" s="209"/>
      <c r="RDN1" s="209"/>
      <c r="RDO1" s="209"/>
      <c r="RDP1" s="209"/>
      <c r="RDQ1" s="209"/>
      <c r="RDR1" s="209"/>
      <c r="RDS1" s="209"/>
      <c r="RDT1" s="209"/>
      <c r="RDU1" s="209"/>
      <c r="RDV1" s="209"/>
      <c r="RDW1" s="209"/>
      <c r="RDX1" s="209"/>
      <c r="RDY1" s="209"/>
      <c r="RDZ1" s="209"/>
      <c r="REA1" s="209"/>
      <c r="REB1" s="209"/>
      <c r="REC1" s="209"/>
      <c r="RED1" s="209"/>
      <c r="REE1" s="209"/>
      <c r="REF1" s="209"/>
      <c r="REG1" s="209"/>
      <c r="REH1" s="209"/>
      <c r="REI1" s="209"/>
      <c r="REJ1" s="209"/>
      <c r="REK1" s="209"/>
      <c r="REL1" s="209"/>
      <c r="REM1" s="209"/>
      <c r="REN1" s="209"/>
      <c r="REO1" s="209"/>
      <c r="REP1" s="209"/>
      <c r="REQ1" s="209"/>
      <c r="RER1" s="209"/>
      <c r="RES1" s="209"/>
      <c r="RET1" s="209"/>
      <c r="REU1" s="209"/>
      <c r="REV1" s="209"/>
      <c r="REW1" s="209"/>
      <c r="REX1" s="209"/>
      <c r="REY1" s="209"/>
      <c r="REZ1" s="209"/>
      <c r="RFA1" s="209"/>
      <c r="RFB1" s="209"/>
      <c r="RFC1" s="209"/>
      <c r="RFD1" s="209"/>
      <c r="RFE1" s="209"/>
      <c r="RFF1" s="209"/>
      <c r="RFG1" s="209"/>
      <c r="RFH1" s="209"/>
      <c r="RFI1" s="209"/>
      <c r="RFJ1" s="209"/>
      <c r="RFK1" s="209"/>
      <c r="RFL1" s="209"/>
      <c r="RFM1" s="209"/>
      <c r="RFN1" s="209"/>
      <c r="RFO1" s="209"/>
      <c r="RFP1" s="209"/>
      <c r="RFQ1" s="209"/>
      <c r="RFR1" s="209"/>
      <c r="RFS1" s="209"/>
      <c r="RFT1" s="209"/>
      <c r="RFU1" s="209"/>
      <c r="RFV1" s="209"/>
      <c r="RFW1" s="209"/>
      <c r="RFX1" s="209"/>
      <c r="RFY1" s="209"/>
      <c r="RFZ1" s="209"/>
      <c r="RGA1" s="209"/>
      <c r="RGB1" s="209"/>
      <c r="RGC1" s="209"/>
      <c r="RGD1" s="209"/>
      <c r="RGE1" s="209"/>
      <c r="RGF1" s="209"/>
      <c r="RGG1" s="209"/>
      <c r="RGH1" s="209"/>
      <c r="RGI1" s="209"/>
      <c r="RGJ1" s="209"/>
      <c r="RGK1" s="209"/>
      <c r="RGL1" s="209"/>
      <c r="RGM1" s="209"/>
      <c r="RGN1" s="209"/>
      <c r="RGO1" s="209"/>
      <c r="RGP1" s="209"/>
      <c r="RGQ1" s="209"/>
      <c r="RGR1" s="209"/>
      <c r="RGS1" s="209"/>
      <c r="RGT1" s="209"/>
      <c r="RGU1" s="209"/>
      <c r="RGV1" s="209"/>
      <c r="RGW1" s="209"/>
      <c r="RGX1" s="209"/>
      <c r="RGY1" s="209"/>
      <c r="RGZ1" s="209"/>
      <c r="RHA1" s="209"/>
      <c r="RHB1" s="209"/>
      <c r="RHC1" s="209"/>
      <c r="RHD1" s="209"/>
      <c r="RHE1" s="209"/>
      <c r="RHF1" s="209"/>
      <c r="RHG1" s="209"/>
      <c r="RHH1" s="209"/>
      <c r="RHI1" s="209"/>
      <c r="RHJ1" s="209"/>
      <c r="RHK1" s="209"/>
      <c r="RHL1" s="209"/>
      <c r="RHM1" s="209"/>
      <c r="RHN1" s="209"/>
      <c r="RHO1" s="209"/>
      <c r="RHP1" s="209"/>
      <c r="RHQ1" s="209"/>
      <c r="RHR1" s="209"/>
      <c r="RHS1" s="209"/>
      <c r="RHT1" s="209"/>
      <c r="RHU1" s="209"/>
      <c r="RHV1" s="209"/>
      <c r="RHW1" s="209"/>
      <c r="RHX1" s="209"/>
      <c r="RHY1" s="209"/>
      <c r="RHZ1" s="209"/>
      <c r="RIA1" s="209"/>
      <c r="RIB1" s="209"/>
      <c r="RIC1" s="209"/>
      <c r="RID1" s="209"/>
      <c r="RIE1" s="209"/>
      <c r="RIF1" s="209"/>
      <c r="RIG1" s="209"/>
      <c r="RIH1" s="209"/>
      <c r="RII1" s="209"/>
      <c r="RIJ1" s="209"/>
      <c r="RIK1" s="209"/>
      <c r="RIL1" s="209"/>
      <c r="RIM1" s="209"/>
      <c r="RIN1" s="209"/>
      <c r="RIO1" s="209"/>
      <c r="RIP1" s="209"/>
      <c r="RIQ1" s="209"/>
      <c r="RIR1" s="209"/>
      <c r="RIS1" s="209"/>
      <c r="RIT1" s="209"/>
      <c r="RIU1" s="209"/>
      <c r="RIV1" s="209"/>
      <c r="RIW1" s="209"/>
      <c r="RIX1" s="209"/>
      <c r="RIY1" s="209"/>
      <c r="RIZ1" s="209"/>
      <c r="RJA1" s="209"/>
      <c r="RJB1" s="209"/>
      <c r="RJC1" s="209"/>
      <c r="RJD1" s="209"/>
      <c r="RJE1" s="209"/>
      <c r="RJF1" s="209"/>
      <c r="RJG1" s="209"/>
      <c r="RJH1" s="209"/>
      <c r="RJI1" s="209"/>
      <c r="RJJ1" s="209"/>
      <c r="RJK1" s="209"/>
      <c r="RJL1" s="209"/>
      <c r="RJM1" s="209"/>
      <c r="RJN1" s="209"/>
      <c r="RJO1" s="209"/>
      <c r="RJP1" s="209"/>
      <c r="RJQ1" s="209"/>
      <c r="RJR1" s="209"/>
      <c r="RJS1" s="209"/>
      <c r="RJT1" s="209"/>
      <c r="RJU1" s="209"/>
      <c r="RJV1" s="209"/>
      <c r="RJW1" s="209"/>
      <c r="RJX1" s="209"/>
      <c r="RJY1" s="209"/>
      <c r="RJZ1" s="209"/>
      <c r="RKA1" s="209"/>
      <c r="RKB1" s="209"/>
      <c r="RKC1" s="209"/>
      <c r="RKD1" s="209"/>
      <c r="RKE1" s="209"/>
      <c r="RKF1" s="209"/>
      <c r="RKG1" s="209"/>
      <c r="RKH1" s="209"/>
      <c r="RKI1" s="209"/>
      <c r="RKJ1" s="209"/>
      <c r="RKK1" s="209"/>
      <c r="RKL1" s="209"/>
      <c r="RKM1" s="209"/>
      <c r="RKN1" s="209"/>
      <c r="RKO1" s="209"/>
      <c r="RKP1" s="209"/>
      <c r="RKQ1" s="209"/>
      <c r="RKR1" s="209"/>
      <c r="RKS1" s="209"/>
      <c r="RKT1" s="209"/>
      <c r="RKU1" s="209"/>
      <c r="RKV1" s="209"/>
      <c r="RKW1" s="209"/>
      <c r="RKX1" s="209"/>
      <c r="RKY1" s="209"/>
      <c r="RKZ1" s="209"/>
      <c r="RLA1" s="209"/>
      <c r="RLB1" s="209"/>
      <c r="RLC1" s="209"/>
      <c r="RLD1" s="209"/>
      <c r="RLE1" s="209"/>
      <c r="RLF1" s="209"/>
      <c r="RLG1" s="209"/>
      <c r="RLH1" s="209"/>
      <c r="RLI1" s="209"/>
      <c r="RLJ1" s="209"/>
      <c r="RLK1" s="209"/>
      <c r="RLL1" s="209"/>
      <c r="RLM1" s="209"/>
      <c r="RLN1" s="209"/>
      <c r="RLO1" s="209"/>
      <c r="RLP1" s="209"/>
      <c r="RLQ1" s="209"/>
      <c r="RLR1" s="209"/>
      <c r="RLS1" s="209"/>
      <c r="RLT1" s="209"/>
      <c r="RLU1" s="209"/>
      <c r="RLV1" s="209"/>
      <c r="RLW1" s="209"/>
      <c r="RLX1" s="209"/>
      <c r="RLY1" s="209"/>
      <c r="RLZ1" s="209"/>
      <c r="RMA1" s="209"/>
      <c r="RMB1" s="209"/>
      <c r="RMC1" s="209"/>
      <c r="RMD1" s="209"/>
      <c r="RME1" s="209"/>
      <c r="RMF1" s="209"/>
      <c r="RMG1" s="209"/>
      <c r="RMH1" s="209"/>
      <c r="RMI1" s="209"/>
      <c r="RMJ1" s="209"/>
      <c r="RMK1" s="209"/>
      <c r="RML1" s="209"/>
      <c r="RMM1" s="209"/>
      <c r="RMN1" s="209"/>
      <c r="RMO1" s="209"/>
      <c r="RMP1" s="209"/>
      <c r="RMQ1" s="209"/>
      <c r="RMR1" s="209"/>
      <c r="RMS1" s="209"/>
      <c r="RMT1" s="209"/>
      <c r="RMU1" s="209"/>
      <c r="RMV1" s="209"/>
      <c r="RMW1" s="209"/>
      <c r="RMX1" s="209"/>
      <c r="RMY1" s="209"/>
      <c r="RMZ1" s="209"/>
      <c r="RNA1" s="209"/>
      <c r="RNB1" s="209"/>
      <c r="RNC1" s="209"/>
      <c r="RND1" s="209"/>
      <c r="RNE1" s="209"/>
      <c r="RNF1" s="209"/>
      <c r="RNG1" s="209"/>
      <c r="RNH1" s="209"/>
      <c r="RNI1" s="209"/>
      <c r="RNJ1" s="209"/>
      <c r="RNK1" s="209"/>
      <c r="RNL1" s="209"/>
      <c r="RNM1" s="209"/>
      <c r="RNN1" s="209"/>
      <c r="RNO1" s="209"/>
      <c r="RNP1" s="209"/>
      <c r="RNQ1" s="209"/>
      <c r="RNR1" s="209"/>
      <c r="RNS1" s="209"/>
      <c r="RNT1" s="209"/>
      <c r="RNU1" s="209"/>
      <c r="RNV1" s="209"/>
      <c r="RNW1" s="209"/>
      <c r="RNX1" s="209"/>
      <c r="RNY1" s="209"/>
      <c r="RNZ1" s="209"/>
      <c r="ROA1" s="209"/>
      <c r="ROB1" s="209"/>
      <c r="ROC1" s="209"/>
      <c r="ROD1" s="209"/>
      <c r="ROE1" s="209"/>
      <c r="ROF1" s="209"/>
      <c r="ROG1" s="209"/>
      <c r="ROH1" s="209"/>
      <c r="ROI1" s="209"/>
      <c r="ROJ1" s="209"/>
      <c r="ROK1" s="209"/>
      <c r="ROL1" s="209"/>
      <c r="ROM1" s="209"/>
      <c r="RON1" s="209"/>
      <c r="ROO1" s="209"/>
      <c r="ROP1" s="209"/>
      <c r="ROQ1" s="209"/>
      <c r="ROR1" s="209"/>
      <c r="ROS1" s="209"/>
      <c r="ROT1" s="209"/>
      <c r="ROU1" s="209"/>
      <c r="ROV1" s="209"/>
      <c r="ROW1" s="209"/>
      <c r="ROX1" s="209"/>
      <c r="ROY1" s="209"/>
      <c r="ROZ1" s="209"/>
      <c r="RPA1" s="209"/>
      <c r="RPB1" s="209"/>
      <c r="RPC1" s="209"/>
      <c r="RPD1" s="209"/>
      <c r="RPE1" s="209"/>
      <c r="RPF1" s="209"/>
      <c r="RPG1" s="209"/>
      <c r="RPH1" s="209"/>
      <c r="RPI1" s="209"/>
      <c r="RPJ1" s="209"/>
      <c r="RPK1" s="209"/>
      <c r="RPL1" s="209"/>
      <c r="RPM1" s="209"/>
      <c r="RPN1" s="209"/>
      <c r="RPO1" s="209"/>
      <c r="RPP1" s="209"/>
      <c r="RPQ1" s="209"/>
      <c r="RPR1" s="209"/>
      <c r="RPS1" s="209"/>
      <c r="RPT1" s="209"/>
      <c r="RPU1" s="209"/>
      <c r="RPV1" s="209"/>
      <c r="RPW1" s="209"/>
      <c r="RPX1" s="209"/>
      <c r="RPY1" s="209"/>
      <c r="RPZ1" s="209"/>
      <c r="RQA1" s="209"/>
      <c r="RQB1" s="209"/>
      <c r="RQC1" s="209"/>
      <c r="RQD1" s="209"/>
      <c r="RQE1" s="209"/>
      <c r="RQF1" s="209"/>
      <c r="RQG1" s="209"/>
      <c r="RQH1" s="209"/>
      <c r="RQI1" s="209"/>
      <c r="RQJ1" s="209"/>
      <c r="RQK1" s="209"/>
      <c r="RQL1" s="209"/>
      <c r="RQM1" s="209"/>
      <c r="RQN1" s="209"/>
      <c r="RQO1" s="209"/>
      <c r="RQP1" s="209"/>
      <c r="RQQ1" s="209"/>
      <c r="RQR1" s="209"/>
      <c r="RQS1" s="209"/>
      <c r="RQT1" s="209"/>
      <c r="RQU1" s="209"/>
      <c r="RQV1" s="209"/>
      <c r="RQW1" s="209"/>
      <c r="RQX1" s="209"/>
      <c r="RQY1" s="209"/>
      <c r="RQZ1" s="209"/>
      <c r="RRA1" s="209"/>
      <c r="RRB1" s="209"/>
      <c r="RRC1" s="209"/>
      <c r="RRD1" s="209"/>
      <c r="RRE1" s="209"/>
      <c r="RRF1" s="209"/>
      <c r="RRG1" s="209"/>
      <c r="RRH1" s="209"/>
      <c r="RRI1" s="209"/>
      <c r="RRJ1" s="209"/>
      <c r="RRK1" s="209"/>
      <c r="RRL1" s="209"/>
      <c r="RRM1" s="209"/>
      <c r="RRN1" s="209"/>
      <c r="RRO1" s="209"/>
      <c r="RRP1" s="209"/>
      <c r="RRQ1" s="209"/>
      <c r="RRR1" s="209"/>
      <c r="RRS1" s="209"/>
      <c r="RRT1" s="209"/>
      <c r="RRU1" s="209"/>
      <c r="RRV1" s="209"/>
      <c r="RRW1" s="209"/>
      <c r="RRX1" s="209"/>
      <c r="RRY1" s="209"/>
      <c r="RRZ1" s="209"/>
      <c r="RSA1" s="209"/>
      <c r="RSB1" s="209"/>
      <c r="RSC1" s="209"/>
      <c r="RSD1" s="209"/>
      <c r="RSE1" s="209"/>
      <c r="RSF1" s="209"/>
      <c r="RSG1" s="209"/>
      <c r="RSH1" s="209"/>
      <c r="RSI1" s="209"/>
      <c r="RSJ1" s="209"/>
      <c r="RSK1" s="209"/>
      <c r="RSL1" s="209"/>
      <c r="RSM1" s="209"/>
      <c r="RSN1" s="209"/>
      <c r="RSO1" s="209"/>
      <c r="RSP1" s="209"/>
      <c r="RSQ1" s="209"/>
      <c r="RSR1" s="209"/>
      <c r="RSS1" s="209"/>
      <c r="RST1" s="209"/>
      <c r="RSU1" s="209"/>
      <c r="RSV1" s="209"/>
      <c r="RSW1" s="209"/>
      <c r="RSX1" s="209"/>
      <c r="RSY1" s="209"/>
      <c r="RSZ1" s="209"/>
      <c r="RTA1" s="209"/>
      <c r="RTB1" s="209"/>
      <c r="RTC1" s="209"/>
      <c r="RTD1" s="209"/>
      <c r="RTE1" s="209"/>
      <c r="RTF1" s="209"/>
      <c r="RTG1" s="209"/>
      <c r="RTH1" s="209"/>
      <c r="RTI1" s="209"/>
      <c r="RTJ1" s="209"/>
      <c r="RTK1" s="209"/>
      <c r="RTL1" s="209"/>
      <c r="RTM1" s="209"/>
      <c r="RTN1" s="209"/>
      <c r="RTO1" s="209"/>
      <c r="RTP1" s="209"/>
      <c r="RTQ1" s="209"/>
      <c r="RTR1" s="209"/>
      <c r="RTS1" s="209"/>
      <c r="RTT1" s="209"/>
      <c r="RTU1" s="209"/>
      <c r="RTV1" s="209"/>
      <c r="RTW1" s="209"/>
      <c r="RTX1" s="209"/>
      <c r="RTY1" s="209"/>
      <c r="RTZ1" s="209"/>
      <c r="RUA1" s="209"/>
      <c r="RUB1" s="209"/>
      <c r="RUC1" s="209"/>
      <c r="RUD1" s="209"/>
      <c r="RUE1" s="209"/>
      <c r="RUF1" s="209"/>
      <c r="RUG1" s="209"/>
      <c r="RUH1" s="209"/>
      <c r="RUI1" s="209"/>
      <c r="RUJ1" s="209"/>
      <c r="RUK1" s="209"/>
      <c r="RUL1" s="209"/>
      <c r="RUM1" s="209"/>
      <c r="RUN1" s="209"/>
      <c r="RUO1" s="209"/>
      <c r="RUP1" s="209"/>
      <c r="RUQ1" s="209"/>
      <c r="RUR1" s="209"/>
      <c r="RUS1" s="209"/>
      <c r="RUT1" s="209"/>
      <c r="RUU1" s="209"/>
      <c r="RUV1" s="209"/>
      <c r="RUW1" s="209"/>
      <c r="RUX1" s="209"/>
      <c r="RUY1" s="209"/>
      <c r="RUZ1" s="209"/>
      <c r="RVA1" s="209"/>
      <c r="RVB1" s="209"/>
      <c r="RVC1" s="209"/>
      <c r="RVD1" s="209"/>
      <c r="RVE1" s="209"/>
      <c r="RVF1" s="209"/>
      <c r="RVG1" s="209"/>
      <c r="RVH1" s="209"/>
      <c r="RVI1" s="209"/>
      <c r="RVJ1" s="209"/>
      <c r="RVK1" s="209"/>
      <c r="RVL1" s="209"/>
      <c r="RVM1" s="209"/>
      <c r="RVN1" s="209"/>
      <c r="RVO1" s="209"/>
      <c r="RVP1" s="209"/>
      <c r="RVQ1" s="209"/>
      <c r="RVR1" s="209"/>
      <c r="RVS1" s="209"/>
      <c r="RVT1" s="209"/>
      <c r="RVU1" s="209"/>
      <c r="RVV1" s="209"/>
      <c r="RVW1" s="209"/>
      <c r="RVX1" s="209"/>
      <c r="RVY1" s="209"/>
      <c r="RVZ1" s="209"/>
      <c r="RWA1" s="209"/>
      <c r="RWB1" s="209"/>
      <c r="RWC1" s="209"/>
      <c r="RWD1" s="209"/>
      <c r="RWE1" s="209"/>
      <c r="RWF1" s="209"/>
      <c r="RWG1" s="209"/>
      <c r="RWH1" s="209"/>
      <c r="RWI1" s="209"/>
      <c r="RWJ1" s="209"/>
      <c r="RWK1" s="209"/>
      <c r="RWL1" s="209"/>
      <c r="RWM1" s="209"/>
      <c r="RWN1" s="209"/>
      <c r="RWO1" s="209"/>
      <c r="RWP1" s="209"/>
      <c r="RWQ1" s="209"/>
      <c r="RWR1" s="209"/>
      <c r="RWS1" s="209"/>
      <c r="RWT1" s="209"/>
      <c r="RWU1" s="209"/>
      <c r="RWV1" s="209"/>
      <c r="RWW1" s="209"/>
      <c r="RWX1" s="209"/>
      <c r="RWY1" s="209"/>
      <c r="RWZ1" s="209"/>
      <c r="RXA1" s="209"/>
      <c r="RXB1" s="209"/>
      <c r="RXC1" s="209"/>
      <c r="RXD1" s="209"/>
      <c r="RXE1" s="209"/>
      <c r="RXF1" s="209"/>
      <c r="RXG1" s="209"/>
      <c r="RXH1" s="209"/>
      <c r="RXI1" s="209"/>
      <c r="RXJ1" s="209"/>
      <c r="RXK1" s="209"/>
      <c r="RXL1" s="209"/>
      <c r="RXM1" s="209"/>
      <c r="RXN1" s="209"/>
      <c r="RXO1" s="209"/>
      <c r="RXP1" s="209"/>
      <c r="RXQ1" s="209"/>
      <c r="RXR1" s="209"/>
      <c r="RXS1" s="209"/>
      <c r="RXT1" s="209"/>
      <c r="RXU1" s="209"/>
      <c r="RXV1" s="209"/>
      <c r="RXW1" s="209"/>
      <c r="RXX1" s="209"/>
      <c r="RXY1" s="209"/>
      <c r="RXZ1" s="209"/>
      <c r="RYA1" s="209"/>
      <c r="RYB1" s="209"/>
      <c r="RYC1" s="209"/>
      <c r="RYD1" s="209"/>
      <c r="RYE1" s="209"/>
      <c r="RYF1" s="209"/>
      <c r="RYG1" s="209"/>
      <c r="RYH1" s="209"/>
      <c r="RYI1" s="209"/>
      <c r="RYJ1" s="209"/>
      <c r="RYK1" s="209"/>
      <c r="RYL1" s="209"/>
      <c r="RYM1" s="209"/>
      <c r="RYN1" s="209"/>
      <c r="RYO1" s="209"/>
      <c r="RYP1" s="209"/>
      <c r="RYQ1" s="209"/>
      <c r="RYR1" s="209"/>
      <c r="RYS1" s="209"/>
      <c r="RYT1" s="209"/>
      <c r="RYU1" s="209"/>
      <c r="RYV1" s="209"/>
      <c r="RYW1" s="209"/>
      <c r="RYX1" s="209"/>
      <c r="RYY1" s="209"/>
      <c r="RYZ1" s="209"/>
      <c r="RZA1" s="209"/>
      <c r="RZB1" s="209"/>
      <c r="RZC1" s="209"/>
      <c r="RZD1" s="209"/>
      <c r="RZE1" s="209"/>
      <c r="RZF1" s="209"/>
      <c r="RZG1" s="209"/>
      <c r="RZH1" s="209"/>
      <c r="RZI1" s="209"/>
      <c r="RZJ1" s="209"/>
      <c r="RZK1" s="209"/>
      <c r="RZL1" s="209"/>
      <c r="RZM1" s="209"/>
      <c r="RZN1" s="209"/>
      <c r="RZO1" s="209"/>
      <c r="RZP1" s="209"/>
      <c r="RZQ1" s="209"/>
      <c r="RZR1" s="209"/>
      <c r="RZS1" s="209"/>
      <c r="RZT1" s="209"/>
      <c r="RZU1" s="209"/>
      <c r="RZV1" s="209"/>
      <c r="RZW1" s="209"/>
      <c r="RZX1" s="209"/>
      <c r="RZY1" s="209"/>
      <c r="RZZ1" s="209"/>
      <c r="SAA1" s="209"/>
      <c r="SAB1" s="209"/>
      <c r="SAC1" s="209"/>
      <c r="SAD1" s="209"/>
      <c r="SAE1" s="209"/>
      <c r="SAF1" s="209"/>
      <c r="SAG1" s="209"/>
      <c r="SAH1" s="209"/>
      <c r="SAI1" s="209"/>
      <c r="SAJ1" s="209"/>
      <c r="SAK1" s="209"/>
      <c r="SAL1" s="209"/>
      <c r="SAM1" s="209"/>
      <c r="SAN1" s="209"/>
      <c r="SAO1" s="209"/>
      <c r="SAP1" s="209"/>
      <c r="SAQ1" s="209"/>
      <c r="SAR1" s="209"/>
      <c r="SAS1" s="209"/>
      <c r="SAT1" s="209"/>
      <c r="SAU1" s="209"/>
      <c r="SAV1" s="209"/>
      <c r="SAW1" s="209"/>
      <c r="SAX1" s="209"/>
      <c r="SAY1" s="209"/>
      <c r="SAZ1" s="209"/>
      <c r="SBA1" s="209"/>
      <c r="SBB1" s="209"/>
      <c r="SBC1" s="209"/>
      <c r="SBD1" s="209"/>
      <c r="SBE1" s="209"/>
      <c r="SBF1" s="209"/>
      <c r="SBG1" s="209"/>
      <c r="SBH1" s="209"/>
      <c r="SBI1" s="209"/>
      <c r="SBJ1" s="209"/>
      <c r="SBK1" s="209"/>
      <c r="SBL1" s="209"/>
      <c r="SBM1" s="209"/>
      <c r="SBN1" s="209"/>
      <c r="SBO1" s="209"/>
      <c r="SBP1" s="209"/>
      <c r="SBQ1" s="209"/>
      <c r="SBR1" s="209"/>
      <c r="SBS1" s="209"/>
      <c r="SBT1" s="209"/>
      <c r="SBU1" s="209"/>
      <c r="SBV1" s="209"/>
      <c r="SBW1" s="209"/>
      <c r="SBX1" s="209"/>
      <c r="SBY1" s="209"/>
      <c r="SBZ1" s="209"/>
      <c r="SCA1" s="209"/>
      <c r="SCB1" s="209"/>
      <c r="SCC1" s="209"/>
      <c r="SCD1" s="209"/>
      <c r="SCE1" s="209"/>
      <c r="SCF1" s="209"/>
      <c r="SCG1" s="209"/>
      <c r="SCH1" s="209"/>
      <c r="SCI1" s="209"/>
      <c r="SCJ1" s="209"/>
      <c r="SCK1" s="209"/>
      <c r="SCL1" s="209"/>
      <c r="SCM1" s="209"/>
      <c r="SCN1" s="209"/>
      <c r="SCO1" s="209"/>
      <c r="SCP1" s="209"/>
      <c r="SCQ1" s="209"/>
      <c r="SCR1" s="209"/>
      <c r="SCS1" s="209"/>
      <c r="SCT1" s="209"/>
      <c r="SCU1" s="209"/>
      <c r="SCV1" s="209"/>
      <c r="SCW1" s="209"/>
      <c r="SCX1" s="209"/>
      <c r="SCY1" s="209"/>
      <c r="SCZ1" s="209"/>
      <c r="SDA1" s="209"/>
      <c r="SDB1" s="209"/>
      <c r="SDC1" s="209"/>
      <c r="SDD1" s="209"/>
      <c r="SDE1" s="209"/>
      <c r="SDF1" s="209"/>
      <c r="SDG1" s="209"/>
      <c r="SDH1" s="209"/>
      <c r="SDI1" s="209"/>
      <c r="SDJ1" s="209"/>
      <c r="SDK1" s="209"/>
      <c r="SDL1" s="209"/>
      <c r="SDM1" s="209"/>
      <c r="SDN1" s="209"/>
      <c r="SDO1" s="209"/>
      <c r="SDP1" s="209"/>
      <c r="SDQ1" s="209"/>
      <c r="SDR1" s="209"/>
      <c r="SDS1" s="209"/>
      <c r="SDT1" s="209"/>
      <c r="SDU1" s="209"/>
      <c r="SDV1" s="209"/>
      <c r="SDW1" s="209"/>
      <c r="SDX1" s="209"/>
      <c r="SDY1" s="209"/>
      <c r="SDZ1" s="209"/>
      <c r="SEA1" s="209"/>
      <c r="SEB1" s="209"/>
      <c r="SEC1" s="209"/>
      <c r="SED1" s="209"/>
      <c r="SEE1" s="209"/>
      <c r="SEF1" s="209"/>
      <c r="SEG1" s="209"/>
      <c r="SEH1" s="209"/>
      <c r="SEI1" s="209"/>
      <c r="SEJ1" s="209"/>
      <c r="SEK1" s="209"/>
      <c r="SEL1" s="209"/>
      <c r="SEM1" s="209"/>
      <c r="SEN1" s="209"/>
      <c r="SEO1" s="209"/>
      <c r="SEP1" s="209"/>
      <c r="SEQ1" s="209"/>
      <c r="SER1" s="209"/>
      <c r="SES1" s="209"/>
      <c r="SET1" s="209"/>
      <c r="SEU1" s="209"/>
      <c r="SEV1" s="209"/>
      <c r="SEW1" s="209"/>
      <c r="SEX1" s="209"/>
      <c r="SEY1" s="209"/>
      <c r="SEZ1" s="209"/>
      <c r="SFA1" s="209"/>
      <c r="SFB1" s="209"/>
      <c r="SFC1" s="209"/>
      <c r="SFD1" s="209"/>
      <c r="SFE1" s="209"/>
      <c r="SFF1" s="209"/>
      <c r="SFG1" s="209"/>
      <c r="SFH1" s="209"/>
      <c r="SFI1" s="209"/>
      <c r="SFJ1" s="209"/>
      <c r="SFK1" s="209"/>
      <c r="SFL1" s="209"/>
      <c r="SFM1" s="209"/>
      <c r="SFN1" s="209"/>
      <c r="SFO1" s="209"/>
      <c r="SFP1" s="209"/>
      <c r="SFQ1" s="209"/>
      <c r="SFR1" s="209"/>
      <c r="SFS1" s="209"/>
      <c r="SFT1" s="209"/>
      <c r="SFU1" s="209"/>
      <c r="SFV1" s="209"/>
      <c r="SFW1" s="209"/>
      <c r="SFX1" s="209"/>
      <c r="SFY1" s="209"/>
      <c r="SFZ1" s="209"/>
      <c r="SGA1" s="209"/>
      <c r="SGB1" s="209"/>
      <c r="SGC1" s="209"/>
      <c r="SGD1" s="209"/>
      <c r="SGE1" s="209"/>
      <c r="SGF1" s="209"/>
      <c r="SGG1" s="209"/>
      <c r="SGH1" s="209"/>
      <c r="SGI1" s="209"/>
      <c r="SGJ1" s="209"/>
      <c r="SGK1" s="209"/>
      <c r="SGL1" s="209"/>
      <c r="SGM1" s="209"/>
      <c r="SGN1" s="209"/>
      <c r="SGO1" s="209"/>
      <c r="SGP1" s="209"/>
      <c r="SGQ1" s="209"/>
      <c r="SGR1" s="209"/>
      <c r="SGS1" s="209"/>
      <c r="SGT1" s="209"/>
      <c r="SGU1" s="209"/>
      <c r="SGV1" s="209"/>
      <c r="SGW1" s="209"/>
      <c r="SGX1" s="209"/>
      <c r="SGY1" s="209"/>
      <c r="SGZ1" s="209"/>
      <c r="SHA1" s="209"/>
      <c r="SHB1" s="209"/>
      <c r="SHC1" s="209"/>
      <c r="SHD1" s="209"/>
      <c r="SHE1" s="209"/>
      <c r="SHF1" s="209"/>
      <c r="SHG1" s="209"/>
      <c r="SHH1" s="209"/>
      <c r="SHI1" s="209"/>
      <c r="SHJ1" s="209"/>
      <c r="SHK1" s="209"/>
      <c r="SHL1" s="209"/>
      <c r="SHM1" s="209"/>
      <c r="SHN1" s="209"/>
      <c r="SHO1" s="209"/>
      <c r="SHP1" s="209"/>
      <c r="SHQ1" s="209"/>
      <c r="SHR1" s="209"/>
      <c r="SHS1" s="209"/>
      <c r="SHT1" s="209"/>
      <c r="SHU1" s="209"/>
      <c r="SHV1" s="209"/>
      <c r="SHW1" s="209"/>
      <c r="SHX1" s="209"/>
      <c r="SHY1" s="209"/>
      <c r="SHZ1" s="209"/>
      <c r="SIA1" s="209"/>
      <c r="SIB1" s="209"/>
      <c r="SIC1" s="209"/>
      <c r="SID1" s="209"/>
      <c r="SIE1" s="209"/>
      <c r="SIF1" s="209"/>
      <c r="SIG1" s="209"/>
      <c r="SIH1" s="209"/>
      <c r="SII1" s="209"/>
      <c r="SIJ1" s="209"/>
      <c r="SIK1" s="209"/>
      <c r="SIL1" s="209"/>
      <c r="SIM1" s="209"/>
      <c r="SIN1" s="209"/>
      <c r="SIO1" s="209"/>
      <c r="SIP1" s="209"/>
      <c r="SIQ1" s="209"/>
      <c r="SIR1" s="209"/>
      <c r="SIS1" s="209"/>
      <c r="SIT1" s="209"/>
      <c r="SIU1" s="209"/>
      <c r="SIV1" s="209"/>
      <c r="SIW1" s="209"/>
      <c r="SIX1" s="209"/>
      <c r="SIY1" s="209"/>
      <c r="SIZ1" s="209"/>
      <c r="SJA1" s="209"/>
      <c r="SJB1" s="209"/>
      <c r="SJC1" s="209"/>
      <c r="SJD1" s="209"/>
      <c r="SJE1" s="209"/>
      <c r="SJF1" s="209"/>
      <c r="SJG1" s="209"/>
      <c r="SJH1" s="209"/>
      <c r="SJI1" s="209"/>
      <c r="SJJ1" s="209"/>
      <c r="SJK1" s="209"/>
      <c r="SJL1" s="209"/>
      <c r="SJM1" s="209"/>
      <c r="SJN1" s="209"/>
      <c r="SJO1" s="209"/>
      <c r="SJP1" s="209"/>
      <c r="SJQ1" s="209"/>
      <c r="SJR1" s="209"/>
      <c r="SJS1" s="209"/>
      <c r="SJT1" s="209"/>
      <c r="SJU1" s="209"/>
      <c r="SJV1" s="209"/>
      <c r="SJW1" s="209"/>
      <c r="SJX1" s="209"/>
      <c r="SJY1" s="209"/>
      <c r="SJZ1" s="209"/>
      <c r="SKA1" s="209"/>
      <c r="SKB1" s="209"/>
      <c r="SKC1" s="209"/>
      <c r="SKD1" s="209"/>
      <c r="SKE1" s="209"/>
      <c r="SKF1" s="209"/>
      <c r="SKG1" s="209"/>
      <c r="SKH1" s="209"/>
      <c r="SKI1" s="209"/>
      <c r="SKJ1" s="209"/>
      <c r="SKK1" s="209"/>
      <c r="SKL1" s="209"/>
      <c r="SKM1" s="209"/>
      <c r="SKN1" s="209"/>
      <c r="SKO1" s="209"/>
      <c r="SKP1" s="209"/>
      <c r="SKQ1" s="209"/>
      <c r="SKR1" s="209"/>
      <c r="SKS1" s="209"/>
      <c r="SKT1" s="209"/>
      <c r="SKU1" s="209"/>
      <c r="SKV1" s="209"/>
      <c r="SKW1" s="209"/>
      <c r="SKX1" s="209"/>
      <c r="SKY1" s="209"/>
      <c r="SKZ1" s="209"/>
      <c r="SLA1" s="209"/>
      <c r="SLB1" s="209"/>
      <c r="SLC1" s="209"/>
      <c r="SLD1" s="209"/>
      <c r="SLE1" s="209"/>
      <c r="SLF1" s="209"/>
      <c r="SLG1" s="209"/>
      <c r="SLH1" s="209"/>
      <c r="SLI1" s="209"/>
      <c r="SLJ1" s="209"/>
      <c r="SLK1" s="209"/>
      <c r="SLL1" s="209"/>
      <c r="SLM1" s="209"/>
      <c r="SLN1" s="209"/>
      <c r="SLO1" s="209"/>
      <c r="SLP1" s="209"/>
      <c r="SLQ1" s="209"/>
      <c r="SLR1" s="209"/>
      <c r="SLS1" s="209"/>
      <c r="SLT1" s="209"/>
      <c r="SLU1" s="209"/>
      <c r="SLV1" s="209"/>
      <c r="SLW1" s="209"/>
      <c r="SLX1" s="209"/>
      <c r="SLY1" s="209"/>
      <c r="SLZ1" s="209"/>
      <c r="SMA1" s="209"/>
      <c r="SMB1" s="209"/>
      <c r="SMC1" s="209"/>
      <c r="SMD1" s="209"/>
      <c r="SME1" s="209"/>
      <c r="SMF1" s="209"/>
      <c r="SMG1" s="209"/>
      <c r="SMH1" s="209"/>
      <c r="SMI1" s="209"/>
      <c r="SMJ1" s="209"/>
      <c r="SMK1" s="209"/>
      <c r="SML1" s="209"/>
      <c r="SMM1" s="209"/>
      <c r="SMN1" s="209"/>
      <c r="SMO1" s="209"/>
      <c r="SMP1" s="209"/>
      <c r="SMQ1" s="209"/>
      <c r="SMR1" s="209"/>
      <c r="SMS1" s="209"/>
      <c r="SMT1" s="209"/>
      <c r="SMU1" s="209"/>
      <c r="SMV1" s="209"/>
      <c r="SMW1" s="209"/>
      <c r="SMX1" s="209"/>
      <c r="SMY1" s="209"/>
      <c r="SMZ1" s="209"/>
      <c r="SNA1" s="209"/>
      <c r="SNB1" s="209"/>
      <c r="SNC1" s="209"/>
      <c r="SND1" s="209"/>
      <c r="SNE1" s="209"/>
      <c r="SNF1" s="209"/>
      <c r="SNG1" s="209"/>
      <c r="SNH1" s="209"/>
      <c r="SNI1" s="209"/>
      <c r="SNJ1" s="209"/>
      <c r="SNK1" s="209"/>
      <c r="SNL1" s="209"/>
      <c r="SNM1" s="209"/>
      <c r="SNN1" s="209"/>
      <c r="SNO1" s="209"/>
      <c r="SNP1" s="209"/>
      <c r="SNQ1" s="209"/>
      <c r="SNR1" s="209"/>
      <c r="SNS1" s="209"/>
      <c r="SNT1" s="209"/>
      <c r="SNU1" s="209"/>
      <c r="SNV1" s="209"/>
      <c r="SNW1" s="209"/>
      <c r="SNX1" s="209"/>
      <c r="SNY1" s="209"/>
      <c r="SNZ1" s="209"/>
      <c r="SOA1" s="209"/>
      <c r="SOB1" s="209"/>
      <c r="SOC1" s="209"/>
      <c r="SOD1" s="209"/>
      <c r="SOE1" s="209"/>
      <c r="SOF1" s="209"/>
      <c r="SOG1" s="209"/>
      <c r="SOH1" s="209"/>
      <c r="SOI1" s="209"/>
      <c r="SOJ1" s="209"/>
      <c r="SOK1" s="209"/>
      <c r="SOL1" s="209"/>
      <c r="SOM1" s="209"/>
      <c r="SON1" s="209"/>
      <c r="SOO1" s="209"/>
      <c r="SOP1" s="209"/>
      <c r="SOQ1" s="209"/>
      <c r="SOR1" s="209"/>
      <c r="SOS1" s="209"/>
      <c r="SOT1" s="209"/>
      <c r="SOU1" s="209"/>
      <c r="SOV1" s="209"/>
      <c r="SOW1" s="209"/>
      <c r="SOX1" s="209"/>
      <c r="SOY1" s="209"/>
      <c r="SOZ1" s="209"/>
      <c r="SPA1" s="209"/>
      <c r="SPB1" s="209"/>
      <c r="SPC1" s="209"/>
      <c r="SPD1" s="209"/>
      <c r="SPE1" s="209"/>
      <c r="SPF1" s="209"/>
      <c r="SPG1" s="209"/>
      <c r="SPH1" s="209"/>
      <c r="SPI1" s="209"/>
      <c r="SPJ1" s="209"/>
      <c r="SPK1" s="209"/>
      <c r="SPL1" s="209"/>
      <c r="SPM1" s="209"/>
      <c r="SPN1" s="209"/>
      <c r="SPO1" s="209"/>
      <c r="SPP1" s="209"/>
      <c r="SPQ1" s="209"/>
      <c r="SPR1" s="209"/>
      <c r="SPS1" s="209"/>
      <c r="SPT1" s="209"/>
      <c r="SPU1" s="209"/>
      <c r="SPV1" s="209"/>
      <c r="SPW1" s="209"/>
      <c r="SPX1" s="209"/>
      <c r="SPY1" s="209"/>
      <c r="SPZ1" s="209"/>
      <c r="SQA1" s="209"/>
      <c r="SQB1" s="209"/>
      <c r="SQC1" s="209"/>
      <c r="SQD1" s="209"/>
      <c r="SQE1" s="209"/>
      <c r="SQF1" s="209"/>
      <c r="SQG1" s="209"/>
      <c r="SQH1" s="209"/>
      <c r="SQI1" s="209"/>
      <c r="SQJ1" s="209"/>
      <c r="SQK1" s="209"/>
      <c r="SQL1" s="209"/>
      <c r="SQM1" s="209"/>
      <c r="SQN1" s="209"/>
      <c r="SQO1" s="209"/>
      <c r="SQP1" s="209"/>
      <c r="SQQ1" s="209"/>
      <c r="SQR1" s="209"/>
      <c r="SQS1" s="209"/>
      <c r="SQT1" s="209"/>
      <c r="SQU1" s="209"/>
      <c r="SQV1" s="209"/>
      <c r="SQW1" s="209"/>
      <c r="SQX1" s="209"/>
      <c r="SQY1" s="209"/>
      <c r="SQZ1" s="209"/>
      <c r="SRA1" s="209"/>
      <c r="SRB1" s="209"/>
      <c r="SRC1" s="209"/>
      <c r="SRD1" s="209"/>
      <c r="SRE1" s="209"/>
      <c r="SRF1" s="209"/>
      <c r="SRG1" s="209"/>
      <c r="SRH1" s="209"/>
      <c r="SRI1" s="209"/>
      <c r="SRJ1" s="209"/>
      <c r="SRK1" s="209"/>
      <c r="SRL1" s="209"/>
      <c r="SRM1" s="209"/>
      <c r="SRN1" s="209"/>
      <c r="SRO1" s="209"/>
      <c r="SRP1" s="209"/>
      <c r="SRQ1" s="209"/>
      <c r="SRR1" s="209"/>
      <c r="SRS1" s="209"/>
      <c r="SRT1" s="209"/>
      <c r="SRU1" s="209"/>
      <c r="SRV1" s="209"/>
      <c r="SRW1" s="209"/>
      <c r="SRX1" s="209"/>
      <c r="SRY1" s="209"/>
      <c r="SRZ1" s="209"/>
      <c r="SSA1" s="209"/>
      <c r="SSB1" s="209"/>
      <c r="SSC1" s="209"/>
      <c r="SSD1" s="209"/>
      <c r="SSE1" s="209"/>
      <c r="SSF1" s="209"/>
      <c r="SSG1" s="209"/>
      <c r="SSH1" s="209"/>
      <c r="SSI1" s="209"/>
      <c r="SSJ1" s="209"/>
      <c r="SSK1" s="209"/>
      <c r="SSL1" s="209"/>
      <c r="SSM1" s="209"/>
      <c r="SSN1" s="209"/>
      <c r="SSO1" s="209"/>
      <c r="SSP1" s="209"/>
      <c r="SSQ1" s="209"/>
      <c r="SSR1" s="209"/>
      <c r="SSS1" s="209"/>
      <c r="SST1" s="209"/>
      <c r="SSU1" s="209"/>
      <c r="SSV1" s="209"/>
      <c r="SSW1" s="209"/>
      <c r="SSX1" s="209"/>
      <c r="SSY1" s="209"/>
      <c r="SSZ1" s="209"/>
      <c r="STA1" s="209"/>
      <c r="STB1" s="209"/>
      <c r="STC1" s="209"/>
      <c r="STD1" s="209"/>
      <c r="STE1" s="209"/>
      <c r="STF1" s="209"/>
      <c r="STG1" s="209"/>
      <c r="STH1" s="209"/>
      <c r="STI1" s="209"/>
      <c r="STJ1" s="209"/>
      <c r="STK1" s="209"/>
      <c r="STL1" s="209"/>
      <c r="STM1" s="209"/>
      <c r="STN1" s="209"/>
      <c r="STO1" s="209"/>
      <c r="STP1" s="209"/>
      <c r="STQ1" s="209"/>
      <c r="STR1" s="209"/>
      <c r="STS1" s="209"/>
      <c r="STT1" s="209"/>
      <c r="STU1" s="209"/>
      <c r="STV1" s="209"/>
      <c r="STW1" s="209"/>
      <c r="STX1" s="209"/>
      <c r="STY1" s="209"/>
      <c r="STZ1" s="209"/>
      <c r="SUA1" s="209"/>
      <c r="SUB1" s="209"/>
      <c r="SUC1" s="209"/>
      <c r="SUD1" s="209"/>
      <c r="SUE1" s="209"/>
      <c r="SUF1" s="209"/>
      <c r="SUG1" s="209"/>
      <c r="SUH1" s="209"/>
      <c r="SUI1" s="209"/>
      <c r="SUJ1" s="209"/>
      <c r="SUK1" s="209"/>
      <c r="SUL1" s="209"/>
      <c r="SUM1" s="209"/>
      <c r="SUN1" s="209"/>
      <c r="SUO1" s="209"/>
      <c r="SUP1" s="209"/>
      <c r="SUQ1" s="209"/>
      <c r="SUR1" s="209"/>
      <c r="SUS1" s="209"/>
      <c r="SUT1" s="209"/>
      <c r="SUU1" s="209"/>
      <c r="SUV1" s="209"/>
      <c r="SUW1" s="209"/>
      <c r="SUX1" s="209"/>
      <c r="SUY1" s="209"/>
      <c r="SUZ1" s="209"/>
      <c r="SVA1" s="209"/>
      <c r="SVB1" s="209"/>
      <c r="SVC1" s="209"/>
      <c r="SVD1" s="209"/>
      <c r="SVE1" s="209"/>
      <c r="SVF1" s="209"/>
      <c r="SVG1" s="209"/>
      <c r="SVH1" s="209"/>
      <c r="SVI1" s="209"/>
      <c r="SVJ1" s="209"/>
      <c r="SVK1" s="209"/>
      <c r="SVL1" s="209"/>
      <c r="SVM1" s="209"/>
      <c r="SVN1" s="209"/>
      <c r="SVO1" s="209"/>
      <c r="SVP1" s="209"/>
      <c r="SVQ1" s="209"/>
      <c r="SVR1" s="209"/>
      <c r="SVS1" s="209"/>
      <c r="SVT1" s="209"/>
      <c r="SVU1" s="209"/>
      <c r="SVV1" s="209"/>
      <c r="SVW1" s="209"/>
      <c r="SVX1" s="209"/>
      <c r="SVY1" s="209"/>
      <c r="SVZ1" s="209"/>
      <c r="SWA1" s="209"/>
      <c r="SWB1" s="209"/>
      <c r="SWC1" s="209"/>
      <c r="SWD1" s="209"/>
      <c r="SWE1" s="209"/>
      <c r="SWF1" s="209"/>
      <c r="SWG1" s="209"/>
      <c r="SWH1" s="209"/>
      <c r="SWI1" s="209"/>
      <c r="SWJ1" s="209"/>
      <c r="SWK1" s="209"/>
      <c r="SWL1" s="209"/>
      <c r="SWM1" s="209"/>
      <c r="SWN1" s="209"/>
      <c r="SWO1" s="209"/>
      <c r="SWP1" s="209"/>
      <c r="SWQ1" s="209"/>
      <c r="SWR1" s="209"/>
      <c r="SWS1" s="209"/>
      <c r="SWT1" s="209"/>
      <c r="SWU1" s="209"/>
      <c r="SWV1" s="209"/>
      <c r="SWW1" s="209"/>
      <c r="SWX1" s="209"/>
      <c r="SWY1" s="209"/>
      <c r="SWZ1" s="209"/>
      <c r="SXA1" s="209"/>
      <c r="SXB1" s="209"/>
      <c r="SXC1" s="209"/>
      <c r="SXD1" s="209"/>
      <c r="SXE1" s="209"/>
      <c r="SXF1" s="209"/>
      <c r="SXG1" s="209"/>
      <c r="SXH1" s="209"/>
      <c r="SXI1" s="209"/>
      <c r="SXJ1" s="209"/>
      <c r="SXK1" s="209"/>
      <c r="SXL1" s="209"/>
      <c r="SXM1" s="209"/>
      <c r="SXN1" s="209"/>
      <c r="SXO1" s="209"/>
      <c r="SXP1" s="209"/>
      <c r="SXQ1" s="209"/>
      <c r="SXR1" s="209"/>
      <c r="SXS1" s="209"/>
      <c r="SXT1" s="209"/>
      <c r="SXU1" s="209"/>
      <c r="SXV1" s="209"/>
      <c r="SXW1" s="209"/>
      <c r="SXX1" s="209"/>
      <c r="SXY1" s="209"/>
      <c r="SXZ1" s="209"/>
      <c r="SYA1" s="209"/>
      <c r="SYB1" s="209"/>
      <c r="SYC1" s="209"/>
      <c r="SYD1" s="209"/>
      <c r="SYE1" s="209"/>
      <c r="SYF1" s="209"/>
      <c r="SYG1" s="209"/>
      <c r="SYH1" s="209"/>
      <c r="SYI1" s="209"/>
      <c r="SYJ1" s="209"/>
      <c r="SYK1" s="209"/>
      <c r="SYL1" s="209"/>
      <c r="SYM1" s="209"/>
      <c r="SYN1" s="209"/>
      <c r="SYO1" s="209"/>
      <c r="SYP1" s="209"/>
      <c r="SYQ1" s="209"/>
      <c r="SYR1" s="209"/>
      <c r="SYS1" s="209"/>
      <c r="SYT1" s="209"/>
      <c r="SYU1" s="209"/>
      <c r="SYV1" s="209"/>
      <c r="SYW1" s="209"/>
      <c r="SYX1" s="209"/>
      <c r="SYY1" s="209"/>
      <c r="SYZ1" s="209"/>
      <c r="SZA1" s="209"/>
      <c r="SZB1" s="209"/>
      <c r="SZC1" s="209"/>
      <c r="SZD1" s="209"/>
      <c r="SZE1" s="209"/>
      <c r="SZF1" s="209"/>
      <c r="SZG1" s="209"/>
      <c r="SZH1" s="209"/>
      <c r="SZI1" s="209"/>
      <c r="SZJ1" s="209"/>
      <c r="SZK1" s="209"/>
      <c r="SZL1" s="209"/>
      <c r="SZM1" s="209"/>
      <c r="SZN1" s="209"/>
      <c r="SZO1" s="209"/>
      <c r="SZP1" s="209"/>
      <c r="SZQ1" s="209"/>
      <c r="SZR1" s="209"/>
      <c r="SZS1" s="209"/>
      <c r="SZT1" s="209"/>
      <c r="SZU1" s="209"/>
      <c r="SZV1" s="209"/>
      <c r="SZW1" s="209"/>
      <c r="SZX1" s="209"/>
      <c r="SZY1" s="209"/>
      <c r="SZZ1" s="209"/>
      <c r="TAA1" s="209"/>
      <c r="TAB1" s="209"/>
      <c r="TAC1" s="209"/>
      <c r="TAD1" s="209"/>
      <c r="TAE1" s="209"/>
      <c r="TAF1" s="209"/>
      <c r="TAG1" s="209"/>
      <c r="TAH1" s="209"/>
      <c r="TAI1" s="209"/>
      <c r="TAJ1" s="209"/>
      <c r="TAK1" s="209"/>
      <c r="TAL1" s="209"/>
      <c r="TAM1" s="209"/>
      <c r="TAN1" s="209"/>
      <c r="TAO1" s="209"/>
      <c r="TAP1" s="209"/>
      <c r="TAQ1" s="209"/>
      <c r="TAR1" s="209"/>
      <c r="TAS1" s="209"/>
      <c r="TAT1" s="209"/>
      <c r="TAU1" s="209"/>
      <c r="TAV1" s="209"/>
      <c r="TAW1" s="209"/>
      <c r="TAX1" s="209"/>
      <c r="TAY1" s="209"/>
      <c r="TAZ1" s="209"/>
      <c r="TBA1" s="209"/>
      <c r="TBB1" s="209"/>
      <c r="TBC1" s="209"/>
      <c r="TBD1" s="209"/>
      <c r="TBE1" s="209"/>
      <c r="TBF1" s="209"/>
      <c r="TBG1" s="209"/>
      <c r="TBH1" s="209"/>
      <c r="TBI1" s="209"/>
      <c r="TBJ1" s="209"/>
      <c r="TBK1" s="209"/>
      <c r="TBL1" s="209"/>
      <c r="TBM1" s="209"/>
      <c r="TBN1" s="209"/>
      <c r="TBO1" s="209"/>
      <c r="TBP1" s="209"/>
      <c r="TBQ1" s="209"/>
      <c r="TBR1" s="209"/>
      <c r="TBS1" s="209"/>
      <c r="TBT1" s="209"/>
      <c r="TBU1" s="209"/>
      <c r="TBV1" s="209"/>
      <c r="TBW1" s="209"/>
      <c r="TBX1" s="209"/>
      <c r="TBY1" s="209"/>
      <c r="TBZ1" s="209"/>
      <c r="TCA1" s="209"/>
      <c r="TCB1" s="209"/>
      <c r="TCC1" s="209"/>
      <c r="TCD1" s="209"/>
      <c r="TCE1" s="209"/>
      <c r="TCF1" s="209"/>
      <c r="TCG1" s="209"/>
      <c r="TCH1" s="209"/>
      <c r="TCI1" s="209"/>
      <c r="TCJ1" s="209"/>
      <c r="TCK1" s="209"/>
      <c r="TCL1" s="209"/>
      <c r="TCM1" s="209"/>
      <c r="TCN1" s="209"/>
      <c r="TCO1" s="209"/>
      <c r="TCP1" s="209"/>
      <c r="TCQ1" s="209"/>
      <c r="TCR1" s="209"/>
      <c r="TCS1" s="209"/>
      <c r="TCT1" s="209"/>
      <c r="TCU1" s="209"/>
      <c r="TCV1" s="209"/>
      <c r="TCW1" s="209"/>
      <c r="TCX1" s="209"/>
      <c r="TCY1" s="209"/>
      <c r="TCZ1" s="209"/>
      <c r="TDA1" s="209"/>
      <c r="TDB1" s="209"/>
      <c r="TDC1" s="209"/>
      <c r="TDD1" s="209"/>
      <c r="TDE1" s="209"/>
      <c r="TDF1" s="209"/>
      <c r="TDG1" s="209"/>
      <c r="TDH1" s="209"/>
      <c r="TDI1" s="209"/>
      <c r="TDJ1" s="209"/>
      <c r="TDK1" s="209"/>
      <c r="TDL1" s="209"/>
      <c r="TDM1" s="209"/>
      <c r="TDN1" s="209"/>
      <c r="TDO1" s="209"/>
      <c r="TDP1" s="209"/>
      <c r="TDQ1" s="209"/>
      <c r="TDR1" s="209"/>
      <c r="TDS1" s="209"/>
      <c r="TDT1" s="209"/>
      <c r="TDU1" s="209"/>
      <c r="TDV1" s="209"/>
      <c r="TDW1" s="209"/>
      <c r="TDX1" s="209"/>
      <c r="TDY1" s="209"/>
      <c r="TDZ1" s="209"/>
      <c r="TEA1" s="209"/>
      <c r="TEB1" s="209"/>
      <c r="TEC1" s="209"/>
      <c r="TED1" s="209"/>
      <c r="TEE1" s="209"/>
      <c r="TEF1" s="209"/>
      <c r="TEG1" s="209"/>
      <c r="TEH1" s="209"/>
      <c r="TEI1" s="209"/>
      <c r="TEJ1" s="209"/>
      <c r="TEK1" s="209"/>
      <c r="TEL1" s="209"/>
      <c r="TEM1" s="209"/>
      <c r="TEN1" s="209"/>
      <c r="TEO1" s="209"/>
      <c r="TEP1" s="209"/>
      <c r="TEQ1" s="209"/>
      <c r="TER1" s="209"/>
      <c r="TES1" s="209"/>
      <c r="TET1" s="209"/>
      <c r="TEU1" s="209"/>
      <c r="TEV1" s="209"/>
      <c r="TEW1" s="209"/>
      <c r="TEX1" s="209"/>
      <c r="TEY1" s="209"/>
      <c r="TEZ1" s="209"/>
      <c r="TFA1" s="209"/>
      <c r="TFB1" s="209"/>
      <c r="TFC1" s="209"/>
      <c r="TFD1" s="209"/>
      <c r="TFE1" s="209"/>
      <c r="TFF1" s="209"/>
      <c r="TFG1" s="209"/>
      <c r="TFH1" s="209"/>
      <c r="TFI1" s="209"/>
      <c r="TFJ1" s="209"/>
      <c r="TFK1" s="209"/>
      <c r="TFL1" s="209"/>
      <c r="TFM1" s="209"/>
      <c r="TFN1" s="209"/>
      <c r="TFO1" s="209"/>
      <c r="TFP1" s="209"/>
      <c r="TFQ1" s="209"/>
      <c r="TFR1" s="209"/>
      <c r="TFS1" s="209"/>
      <c r="TFT1" s="209"/>
      <c r="TFU1" s="209"/>
      <c r="TFV1" s="209"/>
      <c r="TFW1" s="209"/>
      <c r="TFX1" s="209"/>
      <c r="TFY1" s="209"/>
      <c r="TFZ1" s="209"/>
      <c r="TGA1" s="209"/>
      <c r="TGB1" s="209"/>
      <c r="TGC1" s="209"/>
      <c r="TGD1" s="209"/>
      <c r="TGE1" s="209"/>
      <c r="TGF1" s="209"/>
      <c r="TGG1" s="209"/>
      <c r="TGH1" s="209"/>
      <c r="TGI1" s="209"/>
      <c r="TGJ1" s="209"/>
      <c r="TGK1" s="209"/>
      <c r="TGL1" s="209"/>
      <c r="TGM1" s="209"/>
      <c r="TGN1" s="209"/>
      <c r="TGO1" s="209"/>
      <c r="TGP1" s="209"/>
      <c r="TGQ1" s="209"/>
      <c r="TGR1" s="209"/>
      <c r="TGS1" s="209"/>
      <c r="TGT1" s="209"/>
      <c r="TGU1" s="209"/>
      <c r="TGV1" s="209"/>
      <c r="TGW1" s="209"/>
      <c r="TGX1" s="209"/>
      <c r="TGY1" s="209"/>
      <c r="TGZ1" s="209"/>
      <c r="THA1" s="209"/>
      <c r="THB1" s="209"/>
      <c r="THC1" s="209"/>
      <c r="THD1" s="209"/>
      <c r="THE1" s="209"/>
      <c r="THF1" s="209"/>
      <c r="THG1" s="209"/>
      <c r="THH1" s="209"/>
      <c r="THI1" s="209"/>
      <c r="THJ1" s="209"/>
      <c r="THK1" s="209"/>
      <c r="THL1" s="209"/>
      <c r="THM1" s="209"/>
      <c r="THN1" s="209"/>
      <c r="THO1" s="209"/>
      <c r="THP1" s="209"/>
      <c r="THQ1" s="209"/>
      <c r="THR1" s="209"/>
      <c r="THS1" s="209"/>
      <c r="THT1" s="209"/>
      <c r="THU1" s="209"/>
      <c r="THV1" s="209"/>
      <c r="THW1" s="209"/>
      <c r="THX1" s="209"/>
      <c r="THY1" s="209"/>
      <c r="THZ1" s="209"/>
      <c r="TIA1" s="209"/>
      <c r="TIB1" s="209"/>
      <c r="TIC1" s="209"/>
      <c r="TID1" s="209"/>
      <c r="TIE1" s="209"/>
      <c r="TIF1" s="209"/>
      <c r="TIG1" s="209"/>
      <c r="TIH1" s="209"/>
      <c r="TII1" s="209"/>
      <c r="TIJ1" s="209"/>
      <c r="TIK1" s="209"/>
      <c r="TIL1" s="209"/>
      <c r="TIM1" s="209"/>
      <c r="TIN1" s="209"/>
      <c r="TIO1" s="209"/>
      <c r="TIP1" s="209"/>
      <c r="TIQ1" s="209"/>
      <c r="TIR1" s="209"/>
      <c r="TIS1" s="209"/>
      <c r="TIT1" s="209"/>
      <c r="TIU1" s="209"/>
      <c r="TIV1" s="209"/>
      <c r="TIW1" s="209"/>
      <c r="TIX1" s="209"/>
      <c r="TIY1" s="209"/>
      <c r="TIZ1" s="209"/>
      <c r="TJA1" s="209"/>
      <c r="TJB1" s="209"/>
      <c r="TJC1" s="209"/>
      <c r="TJD1" s="209"/>
      <c r="TJE1" s="209"/>
      <c r="TJF1" s="209"/>
      <c r="TJG1" s="209"/>
      <c r="TJH1" s="209"/>
      <c r="TJI1" s="209"/>
      <c r="TJJ1" s="209"/>
      <c r="TJK1" s="209"/>
      <c r="TJL1" s="209"/>
      <c r="TJM1" s="209"/>
      <c r="TJN1" s="209"/>
      <c r="TJO1" s="209"/>
      <c r="TJP1" s="209"/>
      <c r="TJQ1" s="209"/>
      <c r="TJR1" s="209"/>
      <c r="TJS1" s="209"/>
      <c r="TJT1" s="209"/>
      <c r="TJU1" s="209"/>
      <c r="TJV1" s="209"/>
      <c r="TJW1" s="209"/>
      <c r="TJX1" s="209"/>
      <c r="TJY1" s="209"/>
      <c r="TJZ1" s="209"/>
      <c r="TKA1" s="209"/>
      <c r="TKB1" s="209"/>
      <c r="TKC1" s="209"/>
      <c r="TKD1" s="209"/>
      <c r="TKE1" s="209"/>
      <c r="TKF1" s="209"/>
      <c r="TKG1" s="209"/>
      <c r="TKH1" s="209"/>
      <c r="TKI1" s="209"/>
      <c r="TKJ1" s="209"/>
      <c r="TKK1" s="209"/>
      <c r="TKL1" s="209"/>
      <c r="TKM1" s="209"/>
      <c r="TKN1" s="209"/>
      <c r="TKO1" s="209"/>
      <c r="TKP1" s="209"/>
      <c r="TKQ1" s="209"/>
      <c r="TKR1" s="209"/>
      <c r="TKS1" s="209"/>
      <c r="TKT1" s="209"/>
      <c r="TKU1" s="209"/>
      <c r="TKV1" s="209"/>
      <c r="TKW1" s="209"/>
      <c r="TKX1" s="209"/>
      <c r="TKY1" s="209"/>
      <c r="TKZ1" s="209"/>
      <c r="TLA1" s="209"/>
      <c r="TLB1" s="209"/>
      <c r="TLC1" s="209"/>
      <c r="TLD1" s="209"/>
      <c r="TLE1" s="209"/>
      <c r="TLF1" s="209"/>
      <c r="TLG1" s="209"/>
      <c r="TLH1" s="209"/>
      <c r="TLI1" s="209"/>
      <c r="TLJ1" s="209"/>
      <c r="TLK1" s="209"/>
      <c r="TLL1" s="209"/>
      <c r="TLM1" s="209"/>
      <c r="TLN1" s="209"/>
      <c r="TLO1" s="209"/>
      <c r="TLP1" s="209"/>
      <c r="TLQ1" s="209"/>
      <c r="TLR1" s="209"/>
      <c r="TLS1" s="209"/>
      <c r="TLT1" s="209"/>
      <c r="TLU1" s="209"/>
      <c r="TLV1" s="209"/>
      <c r="TLW1" s="209"/>
      <c r="TLX1" s="209"/>
      <c r="TLY1" s="209"/>
      <c r="TLZ1" s="209"/>
      <c r="TMA1" s="209"/>
      <c r="TMB1" s="209"/>
      <c r="TMC1" s="209"/>
      <c r="TMD1" s="209"/>
      <c r="TME1" s="209"/>
      <c r="TMF1" s="209"/>
      <c r="TMG1" s="209"/>
      <c r="TMH1" s="209"/>
      <c r="TMI1" s="209"/>
      <c r="TMJ1" s="209"/>
      <c r="TMK1" s="209"/>
      <c r="TML1" s="209"/>
      <c r="TMM1" s="209"/>
      <c r="TMN1" s="209"/>
      <c r="TMO1" s="209"/>
      <c r="TMP1" s="209"/>
      <c r="TMQ1" s="209"/>
      <c r="TMR1" s="209"/>
      <c r="TMS1" s="209"/>
      <c r="TMT1" s="209"/>
      <c r="TMU1" s="209"/>
      <c r="TMV1" s="209"/>
      <c r="TMW1" s="209"/>
      <c r="TMX1" s="209"/>
      <c r="TMY1" s="209"/>
      <c r="TMZ1" s="209"/>
      <c r="TNA1" s="209"/>
      <c r="TNB1" s="209"/>
      <c r="TNC1" s="209"/>
      <c r="TND1" s="209"/>
      <c r="TNE1" s="209"/>
      <c r="TNF1" s="209"/>
      <c r="TNG1" s="209"/>
      <c r="TNH1" s="209"/>
      <c r="TNI1" s="209"/>
      <c r="TNJ1" s="209"/>
      <c r="TNK1" s="209"/>
      <c r="TNL1" s="209"/>
      <c r="TNM1" s="209"/>
      <c r="TNN1" s="209"/>
      <c r="TNO1" s="209"/>
      <c r="TNP1" s="209"/>
      <c r="TNQ1" s="209"/>
      <c r="TNR1" s="209"/>
      <c r="TNS1" s="209"/>
      <c r="TNT1" s="209"/>
      <c r="TNU1" s="209"/>
      <c r="TNV1" s="209"/>
      <c r="TNW1" s="209"/>
      <c r="TNX1" s="209"/>
      <c r="TNY1" s="209"/>
      <c r="TNZ1" s="209"/>
      <c r="TOA1" s="209"/>
      <c r="TOB1" s="209"/>
      <c r="TOC1" s="209"/>
      <c r="TOD1" s="209"/>
      <c r="TOE1" s="209"/>
      <c r="TOF1" s="209"/>
      <c r="TOG1" s="209"/>
      <c r="TOH1" s="209"/>
      <c r="TOI1" s="209"/>
      <c r="TOJ1" s="209"/>
      <c r="TOK1" s="209"/>
      <c r="TOL1" s="209"/>
      <c r="TOM1" s="209"/>
      <c r="TON1" s="209"/>
      <c r="TOO1" s="209"/>
      <c r="TOP1" s="209"/>
      <c r="TOQ1" s="209"/>
      <c r="TOR1" s="209"/>
      <c r="TOS1" s="209"/>
      <c r="TOT1" s="209"/>
      <c r="TOU1" s="209"/>
      <c r="TOV1" s="209"/>
      <c r="TOW1" s="209"/>
      <c r="TOX1" s="209"/>
      <c r="TOY1" s="209"/>
      <c r="TOZ1" s="209"/>
      <c r="TPA1" s="209"/>
      <c r="TPB1" s="209"/>
      <c r="TPC1" s="209"/>
      <c r="TPD1" s="209"/>
      <c r="TPE1" s="209"/>
      <c r="TPF1" s="209"/>
      <c r="TPG1" s="209"/>
      <c r="TPH1" s="209"/>
      <c r="TPI1" s="209"/>
      <c r="TPJ1" s="209"/>
      <c r="TPK1" s="209"/>
      <c r="TPL1" s="209"/>
      <c r="TPM1" s="209"/>
      <c r="TPN1" s="209"/>
      <c r="TPO1" s="209"/>
      <c r="TPP1" s="209"/>
      <c r="TPQ1" s="209"/>
      <c r="TPR1" s="209"/>
      <c r="TPS1" s="209"/>
      <c r="TPT1" s="209"/>
      <c r="TPU1" s="209"/>
      <c r="TPV1" s="209"/>
      <c r="TPW1" s="209"/>
      <c r="TPX1" s="209"/>
      <c r="TPY1" s="209"/>
      <c r="TPZ1" s="209"/>
      <c r="TQA1" s="209"/>
      <c r="TQB1" s="209"/>
      <c r="TQC1" s="209"/>
      <c r="TQD1" s="209"/>
      <c r="TQE1" s="209"/>
      <c r="TQF1" s="209"/>
      <c r="TQG1" s="209"/>
      <c r="TQH1" s="209"/>
      <c r="TQI1" s="209"/>
      <c r="TQJ1" s="209"/>
      <c r="TQK1" s="209"/>
      <c r="TQL1" s="209"/>
      <c r="TQM1" s="209"/>
      <c r="TQN1" s="209"/>
      <c r="TQO1" s="209"/>
      <c r="TQP1" s="209"/>
      <c r="TQQ1" s="209"/>
      <c r="TQR1" s="209"/>
      <c r="TQS1" s="209"/>
      <c r="TQT1" s="209"/>
      <c r="TQU1" s="209"/>
      <c r="TQV1" s="209"/>
      <c r="TQW1" s="209"/>
      <c r="TQX1" s="209"/>
      <c r="TQY1" s="209"/>
      <c r="TQZ1" s="209"/>
      <c r="TRA1" s="209"/>
      <c r="TRB1" s="209"/>
      <c r="TRC1" s="209"/>
      <c r="TRD1" s="209"/>
      <c r="TRE1" s="209"/>
      <c r="TRF1" s="209"/>
      <c r="TRG1" s="209"/>
      <c r="TRH1" s="209"/>
      <c r="TRI1" s="209"/>
      <c r="TRJ1" s="209"/>
      <c r="TRK1" s="209"/>
      <c r="TRL1" s="209"/>
      <c r="TRM1" s="209"/>
      <c r="TRN1" s="209"/>
      <c r="TRO1" s="209"/>
      <c r="TRP1" s="209"/>
      <c r="TRQ1" s="209"/>
      <c r="TRR1" s="209"/>
      <c r="TRS1" s="209"/>
      <c r="TRT1" s="209"/>
      <c r="TRU1" s="209"/>
      <c r="TRV1" s="209"/>
      <c r="TRW1" s="209"/>
      <c r="TRX1" s="209"/>
      <c r="TRY1" s="209"/>
      <c r="TRZ1" s="209"/>
      <c r="TSA1" s="209"/>
      <c r="TSB1" s="209"/>
      <c r="TSC1" s="209"/>
      <c r="TSD1" s="209"/>
      <c r="TSE1" s="209"/>
      <c r="TSF1" s="209"/>
      <c r="TSG1" s="209"/>
      <c r="TSH1" s="209"/>
      <c r="TSI1" s="209"/>
      <c r="TSJ1" s="209"/>
      <c r="TSK1" s="209"/>
      <c r="TSL1" s="209"/>
      <c r="TSM1" s="209"/>
      <c r="TSN1" s="209"/>
      <c r="TSO1" s="209"/>
      <c r="TSP1" s="209"/>
      <c r="TSQ1" s="209"/>
      <c r="TSR1" s="209"/>
      <c r="TSS1" s="209"/>
      <c r="TST1" s="209"/>
      <c r="TSU1" s="209"/>
      <c r="TSV1" s="209"/>
      <c r="TSW1" s="209"/>
      <c r="TSX1" s="209"/>
      <c r="TSY1" s="209"/>
      <c r="TSZ1" s="209"/>
      <c r="TTA1" s="209"/>
      <c r="TTB1" s="209"/>
      <c r="TTC1" s="209"/>
      <c r="TTD1" s="209"/>
      <c r="TTE1" s="209"/>
      <c r="TTF1" s="209"/>
      <c r="TTG1" s="209"/>
      <c r="TTH1" s="209"/>
      <c r="TTI1" s="209"/>
      <c r="TTJ1" s="209"/>
      <c r="TTK1" s="209"/>
      <c r="TTL1" s="209"/>
      <c r="TTM1" s="209"/>
      <c r="TTN1" s="209"/>
      <c r="TTO1" s="209"/>
      <c r="TTP1" s="209"/>
      <c r="TTQ1" s="209"/>
      <c r="TTR1" s="209"/>
      <c r="TTS1" s="209"/>
      <c r="TTT1" s="209"/>
      <c r="TTU1" s="209"/>
      <c r="TTV1" s="209"/>
      <c r="TTW1" s="209"/>
      <c r="TTX1" s="209"/>
      <c r="TTY1" s="209"/>
      <c r="TTZ1" s="209"/>
      <c r="TUA1" s="209"/>
      <c r="TUB1" s="209"/>
      <c r="TUC1" s="209"/>
      <c r="TUD1" s="209"/>
      <c r="TUE1" s="209"/>
      <c r="TUF1" s="209"/>
      <c r="TUG1" s="209"/>
      <c r="TUH1" s="209"/>
      <c r="TUI1" s="209"/>
      <c r="TUJ1" s="209"/>
      <c r="TUK1" s="209"/>
      <c r="TUL1" s="209"/>
      <c r="TUM1" s="209"/>
      <c r="TUN1" s="209"/>
      <c r="TUO1" s="209"/>
      <c r="TUP1" s="209"/>
      <c r="TUQ1" s="209"/>
      <c r="TUR1" s="209"/>
      <c r="TUS1" s="209"/>
      <c r="TUT1" s="209"/>
      <c r="TUU1" s="209"/>
      <c r="TUV1" s="209"/>
      <c r="TUW1" s="209"/>
      <c r="TUX1" s="209"/>
      <c r="TUY1" s="209"/>
      <c r="TUZ1" s="209"/>
      <c r="TVA1" s="209"/>
      <c r="TVB1" s="209"/>
      <c r="TVC1" s="209"/>
      <c r="TVD1" s="209"/>
      <c r="TVE1" s="209"/>
      <c r="TVF1" s="209"/>
      <c r="TVG1" s="209"/>
      <c r="TVH1" s="209"/>
      <c r="TVI1" s="209"/>
      <c r="TVJ1" s="209"/>
      <c r="TVK1" s="209"/>
      <c r="TVL1" s="209"/>
      <c r="TVM1" s="209"/>
      <c r="TVN1" s="209"/>
      <c r="TVO1" s="209"/>
      <c r="TVP1" s="209"/>
      <c r="TVQ1" s="209"/>
      <c r="TVR1" s="209"/>
      <c r="TVS1" s="209"/>
      <c r="TVT1" s="209"/>
      <c r="TVU1" s="209"/>
      <c r="TVV1" s="209"/>
      <c r="TVW1" s="209"/>
      <c r="TVX1" s="209"/>
      <c r="TVY1" s="209"/>
      <c r="TVZ1" s="209"/>
      <c r="TWA1" s="209"/>
      <c r="TWB1" s="209"/>
      <c r="TWC1" s="209"/>
      <c r="TWD1" s="209"/>
      <c r="TWE1" s="209"/>
      <c r="TWF1" s="209"/>
      <c r="TWG1" s="209"/>
      <c r="TWH1" s="209"/>
      <c r="TWI1" s="209"/>
      <c r="TWJ1" s="209"/>
      <c r="TWK1" s="209"/>
      <c r="TWL1" s="209"/>
      <c r="TWM1" s="209"/>
      <c r="TWN1" s="209"/>
      <c r="TWO1" s="209"/>
      <c r="TWP1" s="209"/>
      <c r="TWQ1" s="209"/>
      <c r="TWR1" s="209"/>
      <c r="TWS1" s="209"/>
      <c r="TWT1" s="209"/>
      <c r="TWU1" s="209"/>
      <c r="TWV1" s="209"/>
      <c r="TWW1" s="209"/>
      <c r="TWX1" s="209"/>
      <c r="TWY1" s="209"/>
      <c r="TWZ1" s="209"/>
      <c r="TXA1" s="209"/>
      <c r="TXB1" s="209"/>
      <c r="TXC1" s="209"/>
      <c r="TXD1" s="209"/>
      <c r="TXE1" s="209"/>
      <c r="TXF1" s="209"/>
      <c r="TXG1" s="209"/>
      <c r="TXH1" s="209"/>
      <c r="TXI1" s="209"/>
      <c r="TXJ1" s="209"/>
      <c r="TXK1" s="209"/>
      <c r="TXL1" s="209"/>
      <c r="TXM1" s="209"/>
      <c r="TXN1" s="209"/>
      <c r="TXO1" s="209"/>
      <c r="TXP1" s="209"/>
      <c r="TXQ1" s="209"/>
      <c r="TXR1" s="209"/>
      <c r="TXS1" s="209"/>
      <c r="TXT1" s="209"/>
      <c r="TXU1" s="209"/>
      <c r="TXV1" s="209"/>
      <c r="TXW1" s="209"/>
      <c r="TXX1" s="209"/>
      <c r="TXY1" s="209"/>
      <c r="TXZ1" s="209"/>
      <c r="TYA1" s="209"/>
      <c r="TYB1" s="209"/>
      <c r="TYC1" s="209"/>
      <c r="TYD1" s="209"/>
      <c r="TYE1" s="209"/>
      <c r="TYF1" s="209"/>
      <c r="TYG1" s="209"/>
      <c r="TYH1" s="209"/>
      <c r="TYI1" s="209"/>
      <c r="TYJ1" s="209"/>
      <c r="TYK1" s="209"/>
      <c r="TYL1" s="209"/>
      <c r="TYM1" s="209"/>
      <c r="TYN1" s="209"/>
      <c r="TYO1" s="209"/>
      <c r="TYP1" s="209"/>
      <c r="TYQ1" s="209"/>
      <c r="TYR1" s="209"/>
      <c r="TYS1" s="209"/>
      <c r="TYT1" s="209"/>
      <c r="TYU1" s="209"/>
      <c r="TYV1" s="209"/>
      <c r="TYW1" s="209"/>
      <c r="TYX1" s="209"/>
      <c r="TYY1" s="209"/>
      <c r="TYZ1" s="209"/>
      <c r="TZA1" s="209"/>
      <c r="TZB1" s="209"/>
      <c r="TZC1" s="209"/>
      <c r="TZD1" s="209"/>
      <c r="TZE1" s="209"/>
      <c r="TZF1" s="209"/>
      <c r="TZG1" s="209"/>
      <c r="TZH1" s="209"/>
      <c r="TZI1" s="209"/>
      <c r="TZJ1" s="209"/>
      <c r="TZK1" s="209"/>
      <c r="TZL1" s="209"/>
      <c r="TZM1" s="209"/>
      <c r="TZN1" s="209"/>
      <c r="TZO1" s="209"/>
      <c r="TZP1" s="209"/>
      <c r="TZQ1" s="209"/>
      <c r="TZR1" s="209"/>
      <c r="TZS1" s="209"/>
      <c r="TZT1" s="209"/>
      <c r="TZU1" s="209"/>
      <c r="TZV1" s="209"/>
      <c r="TZW1" s="209"/>
      <c r="TZX1" s="209"/>
      <c r="TZY1" s="209"/>
      <c r="TZZ1" s="209"/>
      <c r="UAA1" s="209"/>
      <c r="UAB1" s="209"/>
      <c r="UAC1" s="209"/>
      <c r="UAD1" s="209"/>
      <c r="UAE1" s="209"/>
      <c r="UAF1" s="209"/>
      <c r="UAG1" s="209"/>
      <c r="UAH1" s="209"/>
      <c r="UAI1" s="209"/>
      <c r="UAJ1" s="209"/>
      <c r="UAK1" s="209"/>
      <c r="UAL1" s="209"/>
      <c r="UAM1" s="209"/>
      <c r="UAN1" s="209"/>
      <c r="UAO1" s="209"/>
      <c r="UAP1" s="209"/>
      <c r="UAQ1" s="209"/>
      <c r="UAR1" s="209"/>
      <c r="UAS1" s="209"/>
      <c r="UAT1" s="209"/>
      <c r="UAU1" s="209"/>
      <c r="UAV1" s="209"/>
      <c r="UAW1" s="209"/>
      <c r="UAX1" s="209"/>
      <c r="UAY1" s="209"/>
      <c r="UAZ1" s="209"/>
      <c r="UBA1" s="209"/>
      <c r="UBB1" s="209"/>
      <c r="UBC1" s="209"/>
      <c r="UBD1" s="209"/>
      <c r="UBE1" s="209"/>
      <c r="UBF1" s="209"/>
      <c r="UBG1" s="209"/>
      <c r="UBH1" s="209"/>
      <c r="UBI1" s="209"/>
      <c r="UBJ1" s="209"/>
      <c r="UBK1" s="209"/>
      <c r="UBL1" s="209"/>
      <c r="UBM1" s="209"/>
      <c r="UBN1" s="209"/>
      <c r="UBO1" s="209"/>
      <c r="UBP1" s="209"/>
      <c r="UBQ1" s="209"/>
      <c r="UBR1" s="209"/>
      <c r="UBS1" s="209"/>
      <c r="UBT1" s="209"/>
      <c r="UBU1" s="209"/>
      <c r="UBV1" s="209"/>
      <c r="UBW1" s="209"/>
      <c r="UBX1" s="209"/>
      <c r="UBY1" s="209"/>
      <c r="UBZ1" s="209"/>
      <c r="UCA1" s="209"/>
      <c r="UCB1" s="209"/>
      <c r="UCC1" s="209"/>
      <c r="UCD1" s="209"/>
      <c r="UCE1" s="209"/>
      <c r="UCF1" s="209"/>
      <c r="UCG1" s="209"/>
      <c r="UCH1" s="209"/>
      <c r="UCI1" s="209"/>
      <c r="UCJ1" s="209"/>
      <c r="UCK1" s="209"/>
      <c r="UCL1" s="209"/>
      <c r="UCM1" s="209"/>
      <c r="UCN1" s="209"/>
      <c r="UCO1" s="209"/>
      <c r="UCP1" s="209"/>
      <c r="UCQ1" s="209"/>
      <c r="UCR1" s="209"/>
      <c r="UCS1" s="209"/>
      <c r="UCT1" s="209"/>
      <c r="UCU1" s="209"/>
      <c r="UCV1" s="209"/>
      <c r="UCW1" s="209"/>
      <c r="UCX1" s="209"/>
      <c r="UCY1" s="209"/>
      <c r="UCZ1" s="209"/>
      <c r="UDA1" s="209"/>
      <c r="UDB1" s="209"/>
      <c r="UDC1" s="209"/>
      <c r="UDD1" s="209"/>
      <c r="UDE1" s="209"/>
      <c r="UDF1" s="209"/>
      <c r="UDG1" s="209"/>
      <c r="UDH1" s="209"/>
      <c r="UDI1" s="209"/>
      <c r="UDJ1" s="209"/>
      <c r="UDK1" s="209"/>
      <c r="UDL1" s="209"/>
      <c r="UDM1" s="209"/>
      <c r="UDN1" s="209"/>
      <c r="UDO1" s="209"/>
      <c r="UDP1" s="209"/>
      <c r="UDQ1" s="209"/>
      <c r="UDR1" s="209"/>
      <c r="UDS1" s="209"/>
      <c r="UDT1" s="209"/>
      <c r="UDU1" s="209"/>
      <c r="UDV1" s="209"/>
      <c r="UDW1" s="209"/>
      <c r="UDX1" s="209"/>
      <c r="UDY1" s="209"/>
      <c r="UDZ1" s="209"/>
      <c r="UEA1" s="209"/>
      <c r="UEB1" s="209"/>
      <c r="UEC1" s="209"/>
      <c r="UED1" s="209"/>
      <c r="UEE1" s="209"/>
      <c r="UEF1" s="209"/>
      <c r="UEG1" s="209"/>
      <c r="UEH1" s="209"/>
      <c r="UEI1" s="209"/>
      <c r="UEJ1" s="209"/>
      <c r="UEK1" s="209"/>
      <c r="UEL1" s="209"/>
      <c r="UEM1" s="209"/>
      <c r="UEN1" s="209"/>
      <c r="UEO1" s="209"/>
      <c r="UEP1" s="209"/>
      <c r="UEQ1" s="209"/>
      <c r="UER1" s="209"/>
      <c r="UES1" s="209"/>
      <c r="UET1" s="209"/>
      <c r="UEU1" s="209"/>
      <c r="UEV1" s="209"/>
      <c r="UEW1" s="209"/>
      <c r="UEX1" s="209"/>
      <c r="UEY1" s="209"/>
      <c r="UEZ1" s="209"/>
      <c r="UFA1" s="209"/>
      <c r="UFB1" s="209"/>
      <c r="UFC1" s="209"/>
      <c r="UFD1" s="209"/>
      <c r="UFE1" s="209"/>
      <c r="UFF1" s="209"/>
      <c r="UFG1" s="209"/>
      <c r="UFH1" s="209"/>
      <c r="UFI1" s="209"/>
      <c r="UFJ1" s="209"/>
      <c r="UFK1" s="209"/>
      <c r="UFL1" s="209"/>
      <c r="UFM1" s="209"/>
      <c r="UFN1" s="209"/>
      <c r="UFO1" s="209"/>
      <c r="UFP1" s="209"/>
      <c r="UFQ1" s="209"/>
      <c r="UFR1" s="209"/>
      <c r="UFS1" s="209"/>
      <c r="UFT1" s="209"/>
      <c r="UFU1" s="209"/>
      <c r="UFV1" s="209"/>
      <c r="UFW1" s="209"/>
      <c r="UFX1" s="209"/>
      <c r="UFY1" s="209"/>
      <c r="UFZ1" s="209"/>
      <c r="UGA1" s="209"/>
      <c r="UGB1" s="209"/>
      <c r="UGC1" s="209"/>
      <c r="UGD1" s="209"/>
      <c r="UGE1" s="209"/>
      <c r="UGF1" s="209"/>
      <c r="UGG1" s="209"/>
      <c r="UGH1" s="209"/>
      <c r="UGI1" s="209"/>
      <c r="UGJ1" s="209"/>
      <c r="UGK1" s="209"/>
      <c r="UGL1" s="209"/>
      <c r="UGM1" s="209"/>
      <c r="UGN1" s="209"/>
      <c r="UGO1" s="209"/>
      <c r="UGP1" s="209"/>
      <c r="UGQ1" s="209"/>
      <c r="UGR1" s="209"/>
      <c r="UGS1" s="209"/>
      <c r="UGT1" s="209"/>
      <c r="UGU1" s="209"/>
      <c r="UGV1" s="209"/>
      <c r="UGW1" s="209"/>
      <c r="UGX1" s="209"/>
      <c r="UGY1" s="209"/>
      <c r="UGZ1" s="209"/>
      <c r="UHA1" s="209"/>
      <c r="UHB1" s="209"/>
      <c r="UHC1" s="209"/>
      <c r="UHD1" s="209"/>
      <c r="UHE1" s="209"/>
      <c r="UHF1" s="209"/>
      <c r="UHG1" s="209"/>
      <c r="UHH1" s="209"/>
      <c r="UHI1" s="209"/>
      <c r="UHJ1" s="209"/>
      <c r="UHK1" s="209"/>
      <c r="UHL1" s="209"/>
      <c r="UHM1" s="209"/>
      <c r="UHN1" s="209"/>
      <c r="UHO1" s="209"/>
      <c r="UHP1" s="209"/>
      <c r="UHQ1" s="209"/>
      <c r="UHR1" s="209"/>
      <c r="UHS1" s="209"/>
      <c r="UHT1" s="209"/>
      <c r="UHU1" s="209"/>
      <c r="UHV1" s="209"/>
      <c r="UHW1" s="209"/>
      <c r="UHX1" s="209"/>
      <c r="UHY1" s="209"/>
      <c r="UHZ1" s="209"/>
      <c r="UIA1" s="209"/>
      <c r="UIB1" s="209"/>
      <c r="UIC1" s="209"/>
      <c r="UID1" s="209"/>
      <c r="UIE1" s="209"/>
      <c r="UIF1" s="209"/>
      <c r="UIG1" s="209"/>
      <c r="UIH1" s="209"/>
      <c r="UII1" s="209"/>
      <c r="UIJ1" s="209"/>
      <c r="UIK1" s="209"/>
      <c r="UIL1" s="209"/>
      <c r="UIM1" s="209"/>
      <c r="UIN1" s="209"/>
      <c r="UIO1" s="209"/>
      <c r="UIP1" s="209"/>
      <c r="UIQ1" s="209"/>
      <c r="UIR1" s="209"/>
      <c r="UIS1" s="209"/>
      <c r="UIT1" s="209"/>
      <c r="UIU1" s="209"/>
      <c r="UIV1" s="209"/>
      <c r="UIW1" s="209"/>
      <c r="UIX1" s="209"/>
      <c r="UIY1" s="209"/>
      <c r="UIZ1" s="209"/>
      <c r="UJA1" s="209"/>
      <c r="UJB1" s="209"/>
      <c r="UJC1" s="209"/>
      <c r="UJD1" s="209"/>
      <c r="UJE1" s="209"/>
      <c r="UJF1" s="209"/>
      <c r="UJG1" s="209"/>
      <c r="UJH1" s="209"/>
      <c r="UJI1" s="209"/>
      <c r="UJJ1" s="209"/>
      <c r="UJK1" s="209"/>
      <c r="UJL1" s="209"/>
      <c r="UJM1" s="209"/>
      <c r="UJN1" s="209"/>
      <c r="UJO1" s="209"/>
      <c r="UJP1" s="209"/>
      <c r="UJQ1" s="209"/>
      <c r="UJR1" s="209"/>
      <c r="UJS1" s="209"/>
      <c r="UJT1" s="209"/>
      <c r="UJU1" s="209"/>
      <c r="UJV1" s="209"/>
      <c r="UJW1" s="209"/>
      <c r="UJX1" s="209"/>
      <c r="UJY1" s="209"/>
      <c r="UJZ1" s="209"/>
      <c r="UKA1" s="209"/>
      <c r="UKB1" s="209"/>
      <c r="UKC1" s="209"/>
      <c r="UKD1" s="209"/>
      <c r="UKE1" s="209"/>
      <c r="UKF1" s="209"/>
      <c r="UKG1" s="209"/>
      <c r="UKH1" s="209"/>
      <c r="UKI1" s="209"/>
      <c r="UKJ1" s="209"/>
      <c r="UKK1" s="209"/>
      <c r="UKL1" s="209"/>
      <c r="UKM1" s="209"/>
      <c r="UKN1" s="209"/>
      <c r="UKO1" s="209"/>
      <c r="UKP1" s="209"/>
      <c r="UKQ1" s="209"/>
      <c r="UKR1" s="209"/>
      <c r="UKS1" s="209"/>
      <c r="UKT1" s="209"/>
      <c r="UKU1" s="209"/>
      <c r="UKV1" s="209"/>
      <c r="UKW1" s="209"/>
      <c r="UKX1" s="209"/>
      <c r="UKY1" s="209"/>
      <c r="UKZ1" s="209"/>
      <c r="ULA1" s="209"/>
      <c r="ULB1" s="209"/>
      <c r="ULC1" s="209"/>
      <c r="ULD1" s="209"/>
      <c r="ULE1" s="209"/>
      <c r="ULF1" s="209"/>
      <c r="ULG1" s="209"/>
      <c r="ULH1" s="209"/>
      <c r="ULI1" s="209"/>
      <c r="ULJ1" s="209"/>
      <c r="ULK1" s="209"/>
      <c r="ULL1" s="209"/>
      <c r="ULM1" s="209"/>
      <c r="ULN1" s="209"/>
      <c r="ULO1" s="209"/>
      <c r="ULP1" s="209"/>
      <c r="ULQ1" s="209"/>
      <c r="ULR1" s="209"/>
      <c r="ULS1" s="209"/>
      <c r="ULT1" s="209"/>
      <c r="ULU1" s="209"/>
      <c r="ULV1" s="209"/>
      <c r="ULW1" s="209"/>
      <c r="ULX1" s="209"/>
      <c r="ULY1" s="209"/>
      <c r="ULZ1" s="209"/>
      <c r="UMA1" s="209"/>
      <c r="UMB1" s="209"/>
      <c r="UMC1" s="209"/>
      <c r="UMD1" s="209"/>
      <c r="UME1" s="209"/>
      <c r="UMF1" s="209"/>
      <c r="UMG1" s="209"/>
      <c r="UMH1" s="209"/>
      <c r="UMI1" s="209"/>
      <c r="UMJ1" s="209"/>
      <c r="UMK1" s="209"/>
      <c r="UML1" s="209"/>
      <c r="UMM1" s="209"/>
      <c r="UMN1" s="209"/>
      <c r="UMO1" s="209"/>
      <c r="UMP1" s="209"/>
      <c r="UMQ1" s="209"/>
      <c r="UMR1" s="209"/>
      <c r="UMS1" s="209"/>
      <c r="UMT1" s="209"/>
      <c r="UMU1" s="209"/>
      <c r="UMV1" s="209"/>
      <c r="UMW1" s="209"/>
      <c r="UMX1" s="209"/>
      <c r="UMY1" s="209"/>
      <c r="UMZ1" s="209"/>
      <c r="UNA1" s="209"/>
      <c r="UNB1" s="209"/>
      <c r="UNC1" s="209"/>
      <c r="UND1" s="209"/>
      <c r="UNE1" s="209"/>
      <c r="UNF1" s="209"/>
      <c r="UNG1" s="209"/>
      <c r="UNH1" s="209"/>
      <c r="UNI1" s="209"/>
      <c r="UNJ1" s="209"/>
      <c r="UNK1" s="209"/>
      <c r="UNL1" s="209"/>
      <c r="UNM1" s="209"/>
      <c r="UNN1" s="209"/>
      <c r="UNO1" s="209"/>
      <c r="UNP1" s="209"/>
      <c r="UNQ1" s="209"/>
      <c r="UNR1" s="209"/>
      <c r="UNS1" s="209"/>
      <c r="UNT1" s="209"/>
      <c r="UNU1" s="209"/>
      <c r="UNV1" s="209"/>
      <c r="UNW1" s="209"/>
      <c r="UNX1" s="209"/>
      <c r="UNY1" s="209"/>
      <c r="UNZ1" s="209"/>
      <c r="UOA1" s="209"/>
      <c r="UOB1" s="209"/>
      <c r="UOC1" s="209"/>
      <c r="UOD1" s="209"/>
      <c r="UOE1" s="209"/>
      <c r="UOF1" s="209"/>
      <c r="UOG1" s="209"/>
      <c r="UOH1" s="209"/>
      <c r="UOI1" s="209"/>
      <c r="UOJ1" s="209"/>
      <c r="UOK1" s="209"/>
      <c r="UOL1" s="209"/>
      <c r="UOM1" s="209"/>
      <c r="UON1" s="209"/>
      <c r="UOO1" s="209"/>
      <c r="UOP1" s="209"/>
      <c r="UOQ1" s="209"/>
      <c r="UOR1" s="209"/>
      <c r="UOS1" s="209"/>
      <c r="UOT1" s="209"/>
      <c r="UOU1" s="209"/>
      <c r="UOV1" s="209"/>
      <c r="UOW1" s="209"/>
      <c r="UOX1" s="209"/>
      <c r="UOY1" s="209"/>
      <c r="UOZ1" s="209"/>
      <c r="UPA1" s="209"/>
      <c r="UPB1" s="209"/>
      <c r="UPC1" s="209"/>
      <c r="UPD1" s="209"/>
      <c r="UPE1" s="209"/>
      <c r="UPF1" s="209"/>
      <c r="UPG1" s="209"/>
      <c r="UPH1" s="209"/>
      <c r="UPI1" s="209"/>
      <c r="UPJ1" s="209"/>
      <c r="UPK1" s="209"/>
      <c r="UPL1" s="209"/>
      <c r="UPM1" s="209"/>
      <c r="UPN1" s="209"/>
      <c r="UPO1" s="209"/>
      <c r="UPP1" s="209"/>
      <c r="UPQ1" s="209"/>
      <c r="UPR1" s="209"/>
      <c r="UPS1" s="209"/>
      <c r="UPT1" s="209"/>
      <c r="UPU1" s="209"/>
      <c r="UPV1" s="209"/>
      <c r="UPW1" s="209"/>
      <c r="UPX1" s="209"/>
      <c r="UPY1" s="209"/>
      <c r="UPZ1" s="209"/>
      <c r="UQA1" s="209"/>
      <c r="UQB1" s="209"/>
      <c r="UQC1" s="209"/>
      <c r="UQD1" s="209"/>
      <c r="UQE1" s="209"/>
      <c r="UQF1" s="209"/>
      <c r="UQG1" s="209"/>
      <c r="UQH1" s="209"/>
      <c r="UQI1" s="209"/>
      <c r="UQJ1" s="209"/>
      <c r="UQK1" s="209"/>
      <c r="UQL1" s="209"/>
      <c r="UQM1" s="209"/>
      <c r="UQN1" s="209"/>
      <c r="UQO1" s="209"/>
      <c r="UQP1" s="209"/>
      <c r="UQQ1" s="209"/>
      <c r="UQR1" s="209"/>
      <c r="UQS1" s="209"/>
      <c r="UQT1" s="209"/>
      <c r="UQU1" s="209"/>
      <c r="UQV1" s="209"/>
      <c r="UQW1" s="209"/>
      <c r="UQX1" s="209"/>
      <c r="UQY1" s="209"/>
      <c r="UQZ1" s="209"/>
      <c r="URA1" s="209"/>
      <c r="URB1" s="209"/>
      <c r="URC1" s="209"/>
      <c r="URD1" s="209"/>
      <c r="URE1" s="209"/>
      <c r="URF1" s="209"/>
      <c r="URG1" s="209"/>
      <c r="URH1" s="209"/>
      <c r="URI1" s="209"/>
      <c r="URJ1" s="209"/>
      <c r="URK1" s="209"/>
      <c r="URL1" s="209"/>
      <c r="URM1" s="209"/>
      <c r="URN1" s="209"/>
      <c r="URO1" s="209"/>
      <c r="URP1" s="209"/>
      <c r="URQ1" s="209"/>
      <c r="URR1" s="209"/>
      <c r="URS1" s="209"/>
      <c r="URT1" s="209"/>
      <c r="URU1" s="209"/>
      <c r="URV1" s="209"/>
      <c r="URW1" s="209"/>
      <c r="URX1" s="209"/>
      <c r="URY1" s="209"/>
      <c r="URZ1" s="209"/>
      <c r="USA1" s="209"/>
      <c r="USB1" s="209"/>
      <c r="USC1" s="209"/>
      <c r="USD1" s="209"/>
      <c r="USE1" s="209"/>
      <c r="USF1" s="209"/>
      <c r="USG1" s="209"/>
      <c r="USH1" s="209"/>
      <c r="USI1" s="209"/>
      <c r="USJ1" s="209"/>
      <c r="USK1" s="209"/>
      <c r="USL1" s="209"/>
      <c r="USM1" s="209"/>
      <c r="USN1" s="209"/>
      <c r="USO1" s="209"/>
      <c r="USP1" s="209"/>
      <c r="USQ1" s="209"/>
      <c r="USR1" s="209"/>
      <c r="USS1" s="209"/>
      <c r="UST1" s="209"/>
      <c r="USU1" s="209"/>
      <c r="USV1" s="209"/>
      <c r="USW1" s="209"/>
      <c r="USX1" s="209"/>
      <c r="USY1" s="209"/>
      <c r="USZ1" s="209"/>
      <c r="UTA1" s="209"/>
      <c r="UTB1" s="209"/>
      <c r="UTC1" s="209"/>
      <c r="UTD1" s="209"/>
      <c r="UTE1" s="209"/>
      <c r="UTF1" s="209"/>
      <c r="UTG1" s="209"/>
      <c r="UTH1" s="209"/>
      <c r="UTI1" s="209"/>
      <c r="UTJ1" s="209"/>
      <c r="UTK1" s="209"/>
      <c r="UTL1" s="209"/>
      <c r="UTM1" s="209"/>
      <c r="UTN1" s="209"/>
      <c r="UTO1" s="209"/>
      <c r="UTP1" s="209"/>
      <c r="UTQ1" s="209"/>
      <c r="UTR1" s="209"/>
      <c r="UTS1" s="209"/>
      <c r="UTT1" s="209"/>
      <c r="UTU1" s="209"/>
      <c r="UTV1" s="209"/>
      <c r="UTW1" s="209"/>
      <c r="UTX1" s="209"/>
      <c r="UTY1" s="209"/>
      <c r="UTZ1" s="209"/>
      <c r="UUA1" s="209"/>
      <c r="UUB1" s="209"/>
      <c r="UUC1" s="209"/>
      <c r="UUD1" s="209"/>
      <c r="UUE1" s="209"/>
      <c r="UUF1" s="209"/>
      <c r="UUG1" s="209"/>
      <c r="UUH1" s="209"/>
      <c r="UUI1" s="209"/>
      <c r="UUJ1" s="209"/>
      <c r="UUK1" s="209"/>
      <c r="UUL1" s="209"/>
      <c r="UUM1" s="209"/>
      <c r="UUN1" s="209"/>
      <c r="UUO1" s="209"/>
      <c r="UUP1" s="209"/>
      <c r="UUQ1" s="209"/>
      <c r="UUR1" s="209"/>
      <c r="UUS1" s="209"/>
      <c r="UUT1" s="209"/>
      <c r="UUU1" s="209"/>
      <c r="UUV1" s="209"/>
      <c r="UUW1" s="209"/>
      <c r="UUX1" s="209"/>
      <c r="UUY1" s="209"/>
      <c r="UUZ1" s="209"/>
      <c r="UVA1" s="209"/>
      <c r="UVB1" s="209"/>
      <c r="UVC1" s="209"/>
      <c r="UVD1" s="209"/>
      <c r="UVE1" s="209"/>
      <c r="UVF1" s="209"/>
      <c r="UVG1" s="209"/>
      <c r="UVH1" s="209"/>
      <c r="UVI1" s="209"/>
      <c r="UVJ1" s="209"/>
      <c r="UVK1" s="209"/>
      <c r="UVL1" s="209"/>
      <c r="UVM1" s="209"/>
      <c r="UVN1" s="209"/>
      <c r="UVO1" s="209"/>
      <c r="UVP1" s="209"/>
      <c r="UVQ1" s="209"/>
      <c r="UVR1" s="209"/>
      <c r="UVS1" s="209"/>
      <c r="UVT1" s="209"/>
      <c r="UVU1" s="209"/>
      <c r="UVV1" s="209"/>
      <c r="UVW1" s="209"/>
      <c r="UVX1" s="209"/>
      <c r="UVY1" s="209"/>
      <c r="UVZ1" s="209"/>
      <c r="UWA1" s="209"/>
      <c r="UWB1" s="209"/>
      <c r="UWC1" s="209"/>
      <c r="UWD1" s="209"/>
      <c r="UWE1" s="209"/>
      <c r="UWF1" s="209"/>
      <c r="UWG1" s="209"/>
      <c r="UWH1" s="209"/>
      <c r="UWI1" s="209"/>
      <c r="UWJ1" s="209"/>
      <c r="UWK1" s="209"/>
      <c r="UWL1" s="209"/>
      <c r="UWM1" s="209"/>
      <c r="UWN1" s="209"/>
      <c r="UWO1" s="209"/>
      <c r="UWP1" s="209"/>
      <c r="UWQ1" s="209"/>
      <c r="UWR1" s="209"/>
      <c r="UWS1" s="209"/>
      <c r="UWT1" s="209"/>
      <c r="UWU1" s="209"/>
      <c r="UWV1" s="209"/>
      <c r="UWW1" s="209"/>
      <c r="UWX1" s="209"/>
      <c r="UWY1" s="209"/>
      <c r="UWZ1" s="209"/>
      <c r="UXA1" s="209"/>
      <c r="UXB1" s="209"/>
      <c r="UXC1" s="209"/>
      <c r="UXD1" s="209"/>
      <c r="UXE1" s="209"/>
      <c r="UXF1" s="209"/>
      <c r="UXG1" s="209"/>
      <c r="UXH1" s="209"/>
      <c r="UXI1" s="209"/>
      <c r="UXJ1" s="209"/>
      <c r="UXK1" s="209"/>
      <c r="UXL1" s="209"/>
      <c r="UXM1" s="209"/>
      <c r="UXN1" s="209"/>
      <c r="UXO1" s="209"/>
      <c r="UXP1" s="209"/>
      <c r="UXQ1" s="209"/>
      <c r="UXR1" s="209"/>
      <c r="UXS1" s="209"/>
      <c r="UXT1" s="209"/>
      <c r="UXU1" s="209"/>
      <c r="UXV1" s="209"/>
      <c r="UXW1" s="209"/>
      <c r="UXX1" s="209"/>
      <c r="UXY1" s="209"/>
      <c r="UXZ1" s="209"/>
      <c r="UYA1" s="209"/>
      <c r="UYB1" s="209"/>
      <c r="UYC1" s="209"/>
      <c r="UYD1" s="209"/>
      <c r="UYE1" s="209"/>
      <c r="UYF1" s="209"/>
      <c r="UYG1" s="209"/>
      <c r="UYH1" s="209"/>
      <c r="UYI1" s="209"/>
      <c r="UYJ1" s="209"/>
      <c r="UYK1" s="209"/>
      <c r="UYL1" s="209"/>
      <c r="UYM1" s="209"/>
      <c r="UYN1" s="209"/>
      <c r="UYO1" s="209"/>
      <c r="UYP1" s="209"/>
      <c r="UYQ1" s="209"/>
      <c r="UYR1" s="209"/>
      <c r="UYS1" s="209"/>
      <c r="UYT1" s="209"/>
      <c r="UYU1" s="209"/>
      <c r="UYV1" s="209"/>
      <c r="UYW1" s="209"/>
      <c r="UYX1" s="209"/>
      <c r="UYY1" s="209"/>
      <c r="UYZ1" s="209"/>
      <c r="UZA1" s="209"/>
      <c r="UZB1" s="209"/>
      <c r="UZC1" s="209"/>
      <c r="UZD1" s="209"/>
      <c r="UZE1" s="209"/>
      <c r="UZF1" s="209"/>
      <c r="UZG1" s="209"/>
      <c r="UZH1" s="209"/>
      <c r="UZI1" s="209"/>
      <c r="UZJ1" s="209"/>
      <c r="UZK1" s="209"/>
      <c r="UZL1" s="209"/>
      <c r="UZM1" s="209"/>
      <c r="UZN1" s="209"/>
      <c r="UZO1" s="209"/>
      <c r="UZP1" s="209"/>
      <c r="UZQ1" s="209"/>
      <c r="UZR1" s="209"/>
      <c r="UZS1" s="209"/>
      <c r="UZT1" s="209"/>
      <c r="UZU1" s="209"/>
      <c r="UZV1" s="209"/>
      <c r="UZW1" s="209"/>
      <c r="UZX1" s="209"/>
      <c r="UZY1" s="209"/>
      <c r="UZZ1" s="209"/>
      <c r="VAA1" s="209"/>
      <c r="VAB1" s="209"/>
      <c r="VAC1" s="209"/>
      <c r="VAD1" s="209"/>
      <c r="VAE1" s="209"/>
      <c r="VAF1" s="209"/>
      <c r="VAG1" s="209"/>
      <c r="VAH1" s="209"/>
      <c r="VAI1" s="209"/>
      <c r="VAJ1" s="209"/>
      <c r="VAK1" s="209"/>
      <c r="VAL1" s="209"/>
      <c r="VAM1" s="209"/>
      <c r="VAN1" s="209"/>
      <c r="VAO1" s="209"/>
      <c r="VAP1" s="209"/>
      <c r="VAQ1" s="209"/>
      <c r="VAR1" s="209"/>
      <c r="VAS1" s="209"/>
      <c r="VAT1" s="209"/>
      <c r="VAU1" s="209"/>
      <c r="VAV1" s="209"/>
      <c r="VAW1" s="209"/>
      <c r="VAX1" s="209"/>
      <c r="VAY1" s="209"/>
      <c r="VAZ1" s="209"/>
      <c r="VBA1" s="209"/>
      <c r="VBB1" s="209"/>
      <c r="VBC1" s="209"/>
      <c r="VBD1" s="209"/>
      <c r="VBE1" s="209"/>
      <c r="VBF1" s="209"/>
      <c r="VBG1" s="209"/>
      <c r="VBH1" s="209"/>
      <c r="VBI1" s="209"/>
      <c r="VBJ1" s="209"/>
      <c r="VBK1" s="209"/>
      <c r="VBL1" s="209"/>
      <c r="VBM1" s="209"/>
      <c r="VBN1" s="209"/>
      <c r="VBO1" s="209"/>
      <c r="VBP1" s="209"/>
      <c r="VBQ1" s="209"/>
      <c r="VBR1" s="209"/>
      <c r="VBS1" s="209"/>
      <c r="VBT1" s="209"/>
      <c r="VBU1" s="209"/>
      <c r="VBV1" s="209"/>
      <c r="VBW1" s="209"/>
      <c r="VBX1" s="209"/>
      <c r="VBY1" s="209"/>
      <c r="VBZ1" s="209"/>
      <c r="VCA1" s="209"/>
      <c r="VCB1" s="209"/>
      <c r="VCC1" s="209"/>
      <c r="VCD1" s="209"/>
      <c r="VCE1" s="209"/>
      <c r="VCF1" s="209"/>
      <c r="VCG1" s="209"/>
      <c r="VCH1" s="209"/>
      <c r="VCI1" s="209"/>
      <c r="VCJ1" s="209"/>
      <c r="VCK1" s="209"/>
      <c r="VCL1" s="209"/>
      <c r="VCM1" s="209"/>
      <c r="VCN1" s="209"/>
      <c r="VCO1" s="209"/>
      <c r="VCP1" s="209"/>
      <c r="VCQ1" s="209"/>
      <c r="VCR1" s="209"/>
      <c r="VCS1" s="209"/>
      <c r="VCT1" s="209"/>
      <c r="VCU1" s="209"/>
      <c r="VCV1" s="209"/>
      <c r="VCW1" s="209"/>
      <c r="VCX1" s="209"/>
      <c r="VCY1" s="209"/>
      <c r="VCZ1" s="209"/>
      <c r="VDA1" s="209"/>
      <c r="VDB1" s="209"/>
      <c r="VDC1" s="209"/>
      <c r="VDD1" s="209"/>
      <c r="VDE1" s="209"/>
      <c r="VDF1" s="209"/>
      <c r="VDG1" s="209"/>
      <c r="VDH1" s="209"/>
      <c r="VDI1" s="209"/>
      <c r="VDJ1" s="209"/>
      <c r="VDK1" s="209"/>
      <c r="VDL1" s="209"/>
      <c r="VDM1" s="209"/>
      <c r="VDN1" s="209"/>
      <c r="VDO1" s="209"/>
      <c r="VDP1" s="209"/>
      <c r="VDQ1" s="209"/>
      <c r="VDR1" s="209"/>
      <c r="VDS1" s="209"/>
      <c r="VDT1" s="209"/>
      <c r="VDU1" s="209"/>
      <c r="VDV1" s="209"/>
      <c r="VDW1" s="209"/>
      <c r="VDX1" s="209"/>
      <c r="VDY1" s="209"/>
      <c r="VDZ1" s="209"/>
      <c r="VEA1" s="209"/>
      <c r="VEB1" s="209"/>
      <c r="VEC1" s="209"/>
      <c r="VED1" s="209"/>
      <c r="VEE1" s="209"/>
      <c r="VEF1" s="209"/>
      <c r="VEG1" s="209"/>
      <c r="VEH1" s="209"/>
      <c r="VEI1" s="209"/>
      <c r="VEJ1" s="209"/>
      <c r="VEK1" s="209"/>
      <c r="VEL1" s="209"/>
      <c r="VEM1" s="209"/>
      <c r="VEN1" s="209"/>
      <c r="VEO1" s="209"/>
      <c r="VEP1" s="209"/>
      <c r="VEQ1" s="209"/>
      <c r="VER1" s="209"/>
      <c r="VES1" s="209"/>
      <c r="VET1" s="209"/>
      <c r="VEU1" s="209"/>
      <c r="VEV1" s="209"/>
      <c r="VEW1" s="209"/>
      <c r="VEX1" s="209"/>
      <c r="VEY1" s="209"/>
      <c r="VEZ1" s="209"/>
      <c r="VFA1" s="209"/>
      <c r="VFB1" s="209"/>
      <c r="VFC1" s="209"/>
      <c r="VFD1" s="209"/>
      <c r="VFE1" s="209"/>
      <c r="VFF1" s="209"/>
      <c r="VFG1" s="209"/>
      <c r="VFH1" s="209"/>
      <c r="VFI1" s="209"/>
      <c r="VFJ1" s="209"/>
      <c r="VFK1" s="209"/>
      <c r="VFL1" s="209"/>
      <c r="VFM1" s="209"/>
      <c r="VFN1" s="209"/>
      <c r="VFO1" s="209"/>
      <c r="VFP1" s="209"/>
      <c r="VFQ1" s="209"/>
      <c r="VFR1" s="209"/>
      <c r="VFS1" s="209"/>
      <c r="VFT1" s="209"/>
      <c r="VFU1" s="209"/>
      <c r="VFV1" s="209"/>
      <c r="VFW1" s="209"/>
      <c r="VFX1" s="209"/>
      <c r="VFY1" s="209"/>
      <c r="VFZ1" s="209"/>
      <c r="VGA1" s="209"/>
      <c r="VGB1" s="209"/>
      <c r="VGC1" s="209"/>
      <c r="VGD1" s="209"/>
      <c r="VGE1" s="209"/>
      <c r="VGF1" s="209"/>
      <c r="VGG1" s="209"/>
      <c r="VGH1" s="209"/>
      <c r="VGI1" s="209"/>
      <c r="VGJ1" s="209"/>
      <c r="VGK1" s="209"/>
      <c r="VGL1" s="209"/>
      <c r="VGM1" s="209"/>
      <c r="VGN1" s="209"/>
      <c r="VGO1" s="209"/>
      <c r="VGP1" s="209"/>
      <c r="VGQ1" s="209"/>
      <c r="VGR1" s="209"/>
      <c r="VGS1" s="209"/>
      <c r="VGT1" s="209"/>
      <c r="VGU1" s="209"/>
      <c r="VGV1" s="209"/>
      <c r="VGW1" s="209"/>
      <c r="VGX1" s="209"/>
      <c r="VGY1" s="209"/>
      <c r="VGZ1" s="209"/>
      <c r="VHA1" s="209"/>
      <c r="VHB1" s="209"/>
      <c r="VHC1" s="209"/>
      <c r="VHD1" s="209"/>
      <c r="VHE1" s="209"/>
      <c r="VHF1" s="209"/>
      <c r="VHG1" s="209"/>
      <c r="VHH1" s="209"/>
      <c r="VHI1" s="209"/>
      <c r="VHJ1" s="209"/>
      <c r="VHK1" s="209"/>
      <c r="VHL1" s="209"/>
      <c r="VHM1" s="209"/>
      <c r="VHN1" s="209"/>
      <c r="VHO1" s="209"/>
      <c r="VHP1" s="209"/>
      <c r="VHQ1" s="209"/>
      <c r="VHR1" s="209"/>
      <c r="VHS1" s="209"/>
      <c r="VHT1" s="209"/>
      <c r="VHU1" s="209"/>
      <c r="VHV1" s="209"/>
      <c r="VHW1" s="209"/>
      <c r="VHX1" s="209"/>
      <c r="VHY1" s="209"/>
      <c r="VHZ1" s="209"/>
      <c r="VIA1" s="209"/>
      <c r="VIB1" s="209"/>
      <c r="VIC1" s="209"/>
      <c r="VID1" s="209"/>
      <c r="VIE1" s="209"/>
      <c r="VIF1" s="209"/>
      <c r="VIG1" s="209"/>
      <c r="VIH1" s="209"/>
      <c r="VII1" s="209"/>
      <c r="VIJ1" s="209"/>
      <c r="VIK1" s="209"/>
      <c r="VIL1" s="209"/>
      <c r="VIM1" s="209"/>
      <c r="VIN1" s="209"/>
      <c r="VIO1" s="209"/>
      <c r="VIP1" s="209"/>
      <c r="VIQ1" s="209"/>
      <c r="VIR1" s="209"/>
      <c r="VIS1" s="209"/>
      <c r="VIT1" s="209"/>
      <c r="VIU1" s="209"/>
      <c r="VIV1" s="209"/>
      <c r="VIW1" s="209"/>
      <c r="VIX1" s="209"/>
      <c r="VIY1" s="209"/>
      <c r="VIZ1" s="209"/>
      <c r="VJA1" s="209"/>
      <c r="VJB1" s="209"/>
      <c r="VJC1" s="209"/>
      <c r="VJD1" s="209"/>
      <c r="VJE1" s="209"/>
      <c r="VJF1" s="209"/>
      <c r="VJG1" s="209"/>
      <c r="VJH1" s="209"/>
      <c r="VJI1" s="209"/>
      <c r="VJJ1" s="209"/>
      <c r="VJK1" s="209"/>
      <c r="VJL1" s="209"/>
      <c r="VJM1" s="209"/>
      <c r="VJN1" s="209"/>
      <c r="VJO1" s="209"/>
      <c r="VJP1" s="209"/>
      <c r="VJQ1" s="209"/>
      <c r="VJR1" s="209"/>
      <c r="VJS1" s="209"/>
      <c r="VJT1" s="209"/>
      <c r="VJU1" s="209"/>
      <c r="VJV1" s="209"/>
      <c r="VJW1" s="209"/>
      <c r="VJX1" s="209"/>
      <c r="VJY1" s="209"/>
      <c r="VJZ1" s="209"/>
      <c r="VKA1" s="209"/>
      <c r="VKB1" s="209"/>
      <c r="VKC1" s="209"/>
      <c r="VKD1" s="209"/>
      <c r="VKE1" s="209"/>
      <c r="VKF1" s="209"/>
      <c r="VKG1" s="209"/>
      <c r="VKH1" s="209"/>
      <c r="VKI1" s="209"/>
      <c r="VKJ1" s="209"/>
      <c r="VKK1" s="209"/>
      <c r="VKL1" s="209"/>
      <c r="VKM1" s="209"/>
      <c r="VKN1" s="209"/>
      <c r="VKO1" s="209"/>
      <c r="VKP1" s="209"/>
      <c r="VKQ1" s="209"/>
      <c r="VKR1" s="209"/>
      <c r="VKS1" s="209"/>
      <c r="VKT1" s="209"/>
      <c r="VKU1" s="209"/>
      <c r="VKV1" s="209"/>
      <c r="VKW1" s="209"/>
      <c r="VKX1" s="209"/>
      <c r="VKY1" s="209"/>
      <c r="VKZ1" s="209"/>
      <c r="VLA1" s="209"/>
      <c r="VLB1" s="209"/>
      <c r="VLC1" s="209"/>
      <c r="VLD1" s="209"/>
      <c r="VLE1" s="209"/>
      <c r="VLF1" s="209"/>
      <c r="VLG1" s="209"/>
      <c r="VLH1" s="209"/>
      <c r="VLI1" s="209"/>
      <c r="VLJ1" s="209"/>
      <c r="VLK1" s="209"/>
      <c r="VLL1" s="209"/>
      <c r="VLM1" s="209"/>
      <c r="VLN1" s="209"/>
      <c r="VLO1" s="209"/>
      <c r="VLP1" s="209"/>
      <c r="VLQ1" s="209"/>
      <c r="VLR1" s="209"/>
      <c r="VLS1" s="209"/>
      <c r="VLT1" s="209"/>
      <c r="VLU1" s="209"/>
      <c r="VLV1" s="209"/>
      <c r="VLW1" s="209"/>
      <c r="VLX1" s="209"/>
      <c r="VLY1" s="209"/>
      <c r="VLZ1" s="209"/>
      <c r="VMA1" s="209"/>
      <c r="VMB1" s="209"/>
      <c r="VMC1" s="209"/>
      <c r="VMD1" s="209"/>
      <c r="VME1" s="209"/>
      <c r="VMF1" s="209"/>
      <c r="VMG1" s="209"/>
      <c r="VMH1" s="209"/>
      <c r="VMI1" s="209"/>
      <c r="VMJ1" s="209"/>
      <c r="VMK1" s="209"/>
      <c r="VML1" s="209"/>
      <c r="VMM1" s="209"/>
      <c r="VMN1" s="209"/>
      <c r="VMO1" s="209"/>
      <c r="VMP1" s="209"/>
      <c r="VMQ1" s="209"/>
      <c r="VMR1" s="209"/>
      <c r="VMS1" s="209"/>
      <c r="VMT1" s="209"/>
      <c r="VMU1" s="209"/>
      <c r="VMV1" s="209"/>
      <c r="VMW1" s="209"/>
      <c r="VMX1" s="209"/>
      <c r="VMY1" s="209"/>
      <c r="VMZ1" s="209"/>
      <c r="VNA1" s="209"/>
      <c r="VNB1" s="209"/>
      <c r="VNC1" s="209"/>
      <c r="VND1" s="209"/>
      <c r="VNE1" s="209"/>
      <c r="VNF1" s="209"/>
      <c r="VNG1" s="209"/>
      <c r="VNH1" s="209"/>
      <c r="VNI1" s="209"/>
      <c r="VNJ1" s="209"/>
      <c r="VNK1" s="209"/>
      <c r="VNL1" s="209"/>
      <c r="VNM1" s="209"/>
      <c r="VNN1" s="209"/>
      <c r="VNO1" s="209"/>
      <c r="VNP1" s="209"/>
      <c r="VNQ1" s="209"/>
      <c r="VNR1" s="209"/>
      <c r="VNS1" s="209"/>
      <c r="VNT1" s="209"/>
      <c r="VNU1" s="209"/>
      <c r="VNV1" s="209"/>
      <c r="VNW1" s="209"/>
      <c r="VNX1" s="209"/>
      <c r="VNY1" s="209"/>
      <c r="VNZ1" s="209"/>
      <c r="VOA1" s="209"/>
      <c r="VOB1" s="209"/>
      <c r="VOC1" s="209"/>
      <c r="VOD1" s="209"/>
      <c r="VOE1" s="209"/>
      <c r="VOF1" s="209"/>
      <c r="VOG1" s="209"/>
      <c r="VOH1" s="209"/>
      <c r="VOI1" s="209"/>
      <c r="VOJ1" s="209"/>
      <c r="VOK1" s="209"/>
      <c r="VOL1" s="209"/>
      <c r="VOM1" s="209"/>
      <c r="VON1" s="209"/>
      <c r="VOO1" s="209"/>
      <c r="VOP1" s="209"/>
      <c r="VOQ1" s="209"/>
      <c r="VOR1" s="209"/>
      <c r="VOS1" s="209"/>
      <c r="VOT1" s="209"/>
      <c r="VOU1" s="209"/>
      <c r="VOV1" s="209"/>
      <c r="VOW1" s="209"/>
      <c r="VOX1" s="209"/>
      <c r="VOY1" s="209"/>
      <c r="VOZ1" s="209"/>
      <c r="VPA1" s="209"/>
      <c r="VPB1" s="209"/>
      <c r="VPC1" s="209"/>
      <c r="VPD1" s="209"/>
      <c r="VPE1" s="209"/>
      <c r="VPF1" s="209"/>
      <c r="VPG1" s="209"/>
      <c r="VPH1" s="209"/>
      <c r="VPI1" s="209"/>
      <c r="VPJ1" s="209"/>
      <c r="VPK1" s="209"/>
      <c r="VPL1" s="209"/>
      <c r="VPM1" s="209"/>
      <c r="VPN1" s="209"/>
      <c r="VPO1" s="209"/>
      <c r="VPP1" s="209"/>
      <c r="VPQ1" s="209"/>
      <c r="VPR1" s="209"/>
      <c r="VPS1" s="209"/>
      <c r="VPT1" s="209"/>
      <c r="VPU1" s="209"/>
      <c r="VPV1" s="209"/>
      <c r="VPW1" s="209"/>
      <c r="VPX1" s="209"/>
      <c r="VPY1" s="209"/>
      <c r="VPZ1" s="209"/>
      <c r="VQA1" s="209"/>
      <c r="VQB1" s="209"/>
      <c r="VQC1" s="209"/>
      <c r="VQD1" s="209"/>
      <c r="VQE1" s="209"/>
      <c r="VQF1" s="209"/>
      <c r="VQG1" s="209"/>
      <c r="VQH1" s="209"/>
      <c r="VQI1" s="209"/>
      <c r="VQJ1" s="209"/>
      <c r="VQK1" s="209"/>
      <c r="VQL1" s="209"/>
      <c r="VQM1" s="209"/>
      <c r="VQN1" s="209"/>
      <c r="VQO1" s="209"/>
      <c r="VQP1" s="209"/>
      <c r="VQQ1" s="209"/>
      <c r="VQR1" s="209"/>
      <c r="VQS1" s="209"/>
      <c r="VQT1" s="209"/>
      <c r="VQU1" s="209"/>
      <c r="VQV1" s="209"/>
      <c r="VQW1" s="209"/>
      <c r="VQX1" s="209"/>
      <c r="VQY1" s="209"/>
      <c r="VQZ1" s="209"/>
      <c r="VRA1" s="209"/>
      <c r="VRB1" s="209"/>
      <c r="VRC1" s="209"/>
      <c r="VRD1" s="209"/>
      <c r="VRE1" s="209"/>
      <c r="VRF1" s="209"/>
      <c r="VRG1" s="209"/>
      <c r="VRH1" s="209"/>
      <c r="VRI1" s="209"/>
      <c r="VRJ1" s="209"/>
      <c r="VRK1" s="209"/>
      <c r="VRL1" s="209"/>
      <c r="VRM1" s="209"/>
      <c r="VRN1" s="209"/>
      <c r="VRO1" s="209"/>
      <c r="VRP1" s="209"/>
      <c r="VRQ1" s="209"/>
      <c r="VRR1" s="209"/>
      <c r="VRS1" s="209"/>
      <c r="VRT1" s="209"/>
      <c r="VRU1" s="209"/>
      <c r="VRV1" s="209"/>
      <c r="VRW1" s="209"/>
      <c r="VRX1" s="209"/>
      <c r="VRY1" s="209"/>
      <c r="VRZ1" s="209"/>
      <c r="VSA1" s="209"/>
      <c r="VSB1" s="209"/>
      <c r="VSC1" s="209"/>
      <c r="VSD1" s="209"/>
      <c r="VSE1" s="209"/>
      <c r="VSF1" s="209"/>
      <c r="VSG1" s="209"/>
      <c r="VSH1" s="209"/>
      <c r="VSI1" s="209"/>
      <c r="VSJ1" s="209"/>
      <c r="VSK1" s="209"/>
      <c r="VSL1" s="209"/>
      <c r="VSM1" s="209"/>
      <c r="VSN1" s="209"/>
      <c r="VSO1" s="209"/>
      <c r="VSP1" s="209"/>
      <c r="VSQ1" s="209"/>
      <c r="VSR1" s="209"/>
      <c r="VSS1" s="209"/>
      <c r="VST1" s="209"/>
      <c r="VSU1" s="209"/>
      <c r="VSV1" s="209"/>
      <c r="VSW1" s="209"/>
      <c r="VSX1" s="209"/>
      <c r="VSY1" s="209"/>
      <c r="VSZ1" s="209"/>
      <c r="VTA1" s="209"/>
      <c r="VTB1" s="209"/>
      <c r="VTC1" s="209"/>
      <c r="VTD1" s="209"/>
      <c r="VTE1" s="209"/>
      <c r="VTF1" s="209"/>
      <c r="VTG1" s="209"/>
      <c r="VTH1" s="209"/>
      <c r="VTI1" s="209"/>
      <c r="VTJ1" s="209"/>
      <c r="VTK1" s="209"/>
      <c r="VTL1" s="209"/>
      <c r="VTM1" s="209"/>
      <c r="VTN1" s="209"/>
      <c r="VTO1" s="209"/>
      <c r="VTP1" s="209"/>
      <c r="VTQ1" s="209"/>
      <c r="VTR1" s="209"/>
      <c r="VTS1" s="209"/>
      <c r="VTT1" s="209"/>
      <c r="VTU1" s="209"/>
      <c r="VTV1" s="209"/>
      <c r="VTW1" s="209"/>
      <c r="VTX1" s="209"/>
      <c r="VTY1" s="209"/>
      <c r="VTZ1" s="209"/>
      <c r="VUA1" s="209"/>
      <c r="VUB1" s="209"/>
      <c r="VUC1" s="209"/>
      <c r="VUD1" s="209"/>
      <c r="VUE1" s="209"/>
      <c r="VUF1" s="209"/>
      <c r="VUG1" s="209"/>
      <c r="VUH1" s="209"/>
      <c r="VUI1" s="209"/>
      <c r="VUJ1" s="209"/>
      <c r="VUK1" s="209"/>
      <c r="VUL1" s="209"/>
      <c r="VUM1" s="209"/>
      <c r="VUN1" s="209"/>
      <c r="VUO1" s="209"/>
      <c r="VUP1" s="209"/>
      <c r="VUQ1" s="209"/>
      <c r="VUR1" s="209"/>
      <c r="VUS1" s="209"/>
      <c r="VUT1" s="209"/>
      <c r="VUU1" s="209"/>
      <c r="VUV1" s="209"/>
      <c r="VUW1" s="209"/>
      <c r="VUX1" s="209"/>
      <c r="VUY1" s="209"/>
      <c r="VUZ1" s="209"/>
      <c r="VVA1" s="209"/>
      <c r="VVB1" s="209"/>
      <c r="VVC1" s="209"/>
      <c r="VVD1" s="209"/>
      <c r="VVE1" s="209"/>
      <c r="VVF1" s="209"/>
      <c r="VVG1" s="209"/>
      <c r="VVH1" s="209"/>
      <c r="VVI1" s="209"/>
      <c r="VVJ1" s="209"/>
      <c r="VVK1" s="209"/>
      <c r="VVL1" s="209"/>
      <c r="VVM1" s="209"/>
      <c r="VVN1" s="209"/>
      <c r="VVO1" s="209"/>
      <c r="VVP1" s="209"/>
      <c r="VVQ1" s="209"/>
      <c r="VVR1" s="209"/>
      <c r="VVS1" s="209"/>
      <c r="VVT1" s="209"/>
      <c r="VVU1" s="209"/>
      <c r="VVV1" s="209"/>
      <c r="VVW1" s="209"/>
      <c r="VVX1" s="209"/>
      <c r="VVY1" s="209"/>
      <c r="VVZ1" s="209"/>
      <c r="VWA1" s="209"/>
      <c r="VWB1" s="209"/>
      <c r="VWC1" s="209"/>
      <c r="VWD1" s="209"/>
      <c r="VWE1" s="209"/>
      <c r="VWF1" s="209"/>
      <c r="VWG1" s="209"/>
      <c r="VWH1" s="209"/>
      <c r="VWI1" s="209"/>
      <c r="VWJ1" s="209"/>
      <c r="VWK1" s="209"/>
      <c r="VWL1" s="209"/>
      <c r="VWM1" s="209"/>
      <c r="VWN1" s="209"/>
      <c r="VWO1" s="209"/>
      <c r="VWP1" s="209"/>
      <c r="VWQ1" s="209"/>
      <c r="VWR1" s="209"/>
      <c r="VWS1" s="209"/>
      <c r="VWT1" s="209"/>
      <c r="VWU1" s="209"/>
      <c r="VWV1" s="209"/>
      <c r="VWW1" s="209"/>
      <c r="VWX1" s="209"/>
      <c r="VWY1" s="209"/>
      <c r="VWZ1" s="209"/>
      <c r="VXA1" s="209"/>
      <c r="VXB1" s="209"/>
      <c r="VXC1" s="209"/>
      <c r="VXD1" s="209"/>
      <c r="VXE1" s="209"/>
      <c r="VXF1" s="209"/>
      <c r="VXG1" s="209"/>
      <c r="VXH1" s="209"/>
      <c r="VXI1" s="209"/>
      <c r="VXJ1" s="209"/>
      <c r="VXK1" s="209"/>
      <c r="VXL1" s="209"/>
      <c r="VXM1" s="209"/>
      <c r="VXN1" s="209"/>
      <c r="VXO1" s="209"/>
      <c r="VXP1" s="209"/>
      <c r="VXQ1" s="209"/>
      <c r="VXR1" s="209"/>
      <c r="VXS1" s="209"/>
      <c r="VXT1" s="209"/>
      <c r="VXU1" s="209"/>
      <c r="VXV1" s="209"/>
      <c r="VXW1" s="209"/>
      <c r="VXX1" s="209"/>
      <c r="VXY1" s="209"/>
      <c r="VXZ1" s="209"/>
      <c r="VYA1" s="209"/>
      <c r="VYB1" s="209"/>
      <c r="VYC1" s="209"/>
      <c r="VYD1" s="209"/>
      <c r="VYE1" s="209"/>
      <c r="VYF1" s="209"/>
      <c r="VYG1" s="209"/>
      <c r="VYH1" s="209"/>
      <c r="VYI1" s="209"/>
      <c r="VYJ1" s="209"/>
      <c r="VYK1" s="209"/>
      <c r="VYL1" s="209"/>
      <c r="VYM1" s="209"/>
      <c r="VYN1" s="209"/>
      <c r="VYO1" s="209"/>
      <c r="VYP1" s="209"/>
      <c r="VYQ1" s="209"/>
      <c r="VYR1" s="209"/>
      <c r="VYS1" s="209"/>
      <c r="VYT1" s="209"/>
      <c r="VYU1" s="209"/>
      <c r="VYV1" s="209"/>
      <c r="VYW1" s="209"/>
      <c r="VYX1" s="209"/>
      <c r="VYY1" s="209"/>
      <c r="VYZ1" s="209"/>
      <c r="VZA1" s="209"/>
      <c r="VZB1" s="209"/>
      <c r="VZC1" s="209"/>
      <c r="VZD1" s="209"/>
      <c r="VZE1" s="209"/>
      <c r="VZF1" s="209"/>
      <c r="VZG1" s="209"/>
      <c r="VZH1" s="209"/>
      <c r="VZI1" s="209"/>
      <c r="VZJ1" s="209"/>
      <c r="VZK1" s="209"/>
      <c r="VZL1" s="209"/>
      <c r="VZM1" s="209"/>
      <c r="VZN1" s="209"/>
      <c r="VZO1" s="209"/>
      <c r="VZP1" s="209"/>
      <c r="VZQ1" s="209"/>
      <c r="VZR1" s="209"/>
      <c r="VZS1" s="209"/>
      <c r="VZT1" s="209"/>
      <c r="VZU1" s="209"/>
      <c r="VZV1" s="209"/>
      <c r="VZW1" s="209"/>
      <c r="VZX1" s="209"/>
      <c r="VZY1" s="209"/>
      <c r="VZZ1" s="209"/>
      <c r="WAA1" s="209"/>
      <c r="WAB1" s="209"/>
      <c r="WAC1" s="209"/>
      <c r="WAD1" s="209"/>
      <c r="WAE1" s="209"/>
      <c r="WAF1" s="209"/>
      <c r="WAG1" s="209"/>
      <c r="WAH1" s="209"/>
      <c r="WAI1" s="209"/>
      <c r="WAJ1" s="209"/>
      <c r="WAK1" s="209"/>
      <c r="WAL1" s="209"/>
      <c r="WAM1" s="209"/>
      <c r="WAN1" s="209"/>
      <c r="WAO1" s="209"/>
      <c r="WAP1" s="209"/>
      <c r="WAQ1" s="209"/>
      <c r="WAR1" s="209"/>
      <c r="WAS1" s="209"/>
      <c r="WAT1" s="209"/>
      <c r="WAU1" s="209"/>
      <c r="WAV1" s="209"/>
      <c r="WAW1" s="209"/>
      <c r="WAX1" s="209"/>
      <c r="WAY1" s="209"/>
      <c r="WAZ1" s="209"/>
      <c r="WBA1" s="209"/>
      <c r="WBB1" s="209"/>
      <c r="WBC1" s="209"/>
      <c r="WBD1" s="209"/>
      <c r="WBE1" s="209"/>
      <c r="WBF1" s="209"/>
      <c r="WBG1" s="209"/>
      <c r="WBH1" s="209"/>
      <c r="WBI1" s="209"/>
      <c r="WBJ1" s="209"/>
      <c r="WBK1" s="209"/>
      <c r="WBL1" s="209"/>
      <c r="WBM1" s="209"/>
      <c r="WBN1" s="209"/>
      <c r="WBO1" s="209"/>
      <c r="WBP1" s="209"/>
      <c r="WBQ1" s="209"/>
      <c r="WBR1" s="209"/>
      <c r="WBS1" s="209"/>
      <c r="WBT1" s="209"/>
      <c r="WBU1" s="209"/>
      <c r="WBV1" s="209"/>
      <c r="WBW1" s="209"/>
      <c r="WBX1" s="209"/>
      <c r="WBY1" s="209"/>
      <c r="WBZ1" s="209"/>
      <c r="WCA1" s="209"/>
      <c r="WCB1" s="209"/>
      <c r="WCC1" s="209"/>
      <c r="WCD1" s="209"/>
      <c r="WCE1" s="209"/>
      <c r="WCF1" s="209"/>
      <c r="WCG1" s="209"/>
      <c r="WCH1" s="209"/>
      <c r="WCI1" s="209"/>
      <c r="WCJ1" s="209"/>
      <c r="WCK1" s="209"/>
      <c r="WCL1" s="209"/>
      <c r="WCM1" s="209"/>
      <c r="WCN1" s="209"/>
      <c r="WCO1" s="209"/>
      <c r="WCP1" s="209"/>
      <c r="WCQ1" s="209"/>
      <c r="WCR1" s="209"/>
      <c r="WCS1" s="209"/>
      <c r="WCT1" s="209"/>
      <c r="WCU1" s="209"/>
      <c r="WCV1" s="209"/>
      <c r="WCW1" s="209"/>
      <c r="WCX1" s="209"/>
      <c r="WCY1" s="209"/>
      <c r="WCZ1" s="209"/>
      <c r="WDA1" s="209"/>
      <c r="WDB1" s="209"/>
      <c r="WDC1" s="209"/>
      <c r="WDD1" s="209"/>
      <c r="WDE1" s="209"/>
      <c r="WDF1" s="209"/>
      <c r="WDG1" s="209"/>
      <c r="WDH1" s="209"/>
      <c r="WDI1" s="209"/>
      <c r="WDJ1" s="209"/>
      <c r="WDK1" s="209"/>
      <c r="WDL1" s="209"/>
      <c r="WDM1" s="209"/>
      <c r="WDN1" s="209"/>
      <c r="WDO1" s="209"/>
      <c r="WDP1" s="209"/>
      <c r="WDQ1" s="209"/>
      <c r="WDR1" s="209"/>
      <c r="WDS1" s="209"/>
      <c r="WDT1" s="209"/>
      <c r="WDU1" s="209"/>
      <c r="WDV1" s="209"/>
      <c r="WDW1" s="209"/>
      <c r="WDX1" s="209"/>
      <c r="WDY1" s="209"/>
      <c r="WDZ1" s="209"/>
      <c r="WEA1" s="209"/>
      <c r="WEB1" s="209"/>
      <c r="WEC1" s="209"/>
      <c r="WED1" s="209"/>
      <c r="WEE1" s="209"/>
      <c r="WEF1" s="209"/>
      <c r="WEG1" s="209"/>
      <c r="WEH1" s="209"/>
      <c r="WEI1" s="209"/>
      <c r="WEJ1" s="209"/>
      <c r="WEK1" s="209"/>
      <c r="WEL1" s="209"/>
      <c r="WEM1" s="209"/>
      <c r="WEN1" s="209"/>
      <c r="WEO1" s="209"/>
      <c r="WEP1" s="209"/>
      <c r="WEQ1" s="209"/>
      <c r="WER1" s="209"/>
      <c r="WES1" s="209"/>
      <c r="WET1" s="209"/>
      <c r="WEU1" s="209"/>
      <c r="WEV1" s="209"/>
      <c r="WEW1" s="209"/>
      <c r="WEX1" s="209"/>
      <c r="WEY1" s="209"/>
      <c r="WEZ1" s="209"/>
      <c r="WFA1" s="209"/>
      <c r="WFB1" s="209"/>
      <c r="WFC1" s="209"/>
      <c r="WFD1" s="209"/>
      <c r="WFE1" s="209"/>
      <c r="WFF1" s="209"/>
      <c r="WFG1" s="209"/>
      <c r="WFH1" s="209"/>
      <c r="WFI1" s="209"/>
      <c r="WFJ1" s="209"/>
      <c r="WFK1" s="209"/>
      <c r="WFL1" s="209"/>
      <c r="WFM1" s="209"/>
      <c r="WFN1" s="209"/>
      <c r="WFO1" s="209"/>
      <c r="WFP1" s="209"/>
      <c r="WFQ1" s="209"/>
      <c r="WFR1" s="209"/>
      <c r="WFS1" s="209"/>
      <c r="WFT1" s="209"/>
      <c r="WFU1" s="209"/>
      <c r="WFV1" s="209"/>
      <c r="WFW1" s="209"/>
      <c r="WFX1" s="209"/>
      <c r="WFY1" s="209"/>
      <c r="WFZ1" s="209"/>
      <c r="WGA1" s="209"/>
      <c r="WGB1" s="209"/>
      <c r="WGC1" s="209"/>
      <c r="WGD1" s="209"/>
      <c r="WGE1" s="209"/>
      <c r="WGF1" s="209"/>
      <c r="WGG1" s="209"/>
      <c r="WGH1" s="209"/>
      <c r="WGI1" s="209"/>
      <c r="WGJ1" s="209"/>
      <c r="WGK1" s="209"/>
      <c r="WGL1" s="209"/>
      <c r="WGM1" s="209"/>
      <c r="WGN1" s="209"/>
      <c r="WGO1" s="209"/>
      <c r="WGP1" s="209"/>
      <c r="WGQ1" s="209"/>
      <c r="WGR1" s="209"/>
      <c r="WGS1" s="209"/>
      <c r="WGT1" s="209"/>
      <c r="WGU1" s="209"/>
      <c r="WGV1" s="209"/>
      <c r="WGW1" s="209"/>
      <c r="WGX1" s="209"/>
      <c r="WGY1" s="209"/>
      <c r="WGZ1" s="209"/>
      <c r="WHA1" s="209"/>
      <c r="WHB1" s="209"/>
      <c r="WHC1" s="209"/>
      <c r="WHD1" s="209"/>
      <c r="WHE1" s="209"/>
      <c r="WHF1" s="209"/>
      <c r="WHG1" s="209"/>
      <c r="WHH1" s="209"/>
      <c r="WHI1" s="209"/>
      <c r="WHJ1" s="209"/>
      <c r="WHK1" s="209"/>
      <c r="WHL1" s="209"/>
      <c r="WHM1" s="209"/>
      <c r="WHN1" s="209"/>
      <c r="WHO1" s="209"/>
      <c r="WHP1" s="209"/>
      <c r="WHQ1" s="209"/>
      <c r="WHR1" s="209"/>
      <c r="WHS1" s="209"/>
      <c r="WHT1" s="209"/>
      <c r="WHU1" s="209"/>
      <c r="WHV1" s="209"/>
      <c r="WHW1" s="209"/>
      <c r="WHX1" s="209"/>
      <c r="WHY1" s="209"/>
      <c r="WHZ1" s="209"/>
      <c r="WIA1" s="209"/>
      <c r="WIB1" s="209"/>
      <c r="WIC1" s="209"/>
      <c r="WID1" s="209"/>
      <c r="WIE1" s="209"/>
      <c r="WIF1" s="209"/>
      <c r="WIG1" s="209"/>
      <c r="WIH1" s="209"/>
      <c r="WII1" s="209"/>
      <c r="WIJ1" s="209"/>
      <c r="WIK1" s="209"/>
      <c r="WIL1" s="209"/>
      <c r="WIM1" s="209"/>
      <c r="WIN1" s="209"/>
      <c r="WIO1" s="209"/>
      <c r="WIP1" s="209"/>
      <c r="WIQ1" s="209"/>
      <c r="WIR1" s="209"/>
      <c r="WIS1" s="209"/>
      <c r="WIT1" s="209"/>
      <c r="WIU1" s="209"/>
      <c r="WIV1" s="209"/>
      <c r="WIW1" s="209"/>
      <c r="WIX1" s="209"/>
      <c r="WIY1" s="209"/>
      <c r="WIZ1" s="209"/>
      <c r="WJA1" s="209"/>
      <c r="WJB1" s="209"/>
      <c r="WJC1" s="209"/>
      <c r="WJD1" s="209"/>
      <c r="WJE1" s="209"/>
      <c r="WJF1" s="209"/>
      <c r="WJG1" s="209"/>
      <c r="WJH1" s="209"/>
      <c r="WJI1" s="209"/>
      <c r="WJJ1" s="209"/>
      <c r="WJK1" s="209"/>
      <c r="WJL1" s="209"/>
      <c r="WJM1" s="209"/>
      <c r="WJN1" s="209"/>
      <c r="WJO1" s="209"/>
      <c r="WJP1" s="209"/>
      <c r="WJQ1" s="209"/>
      <c r="WJR1" s="209"/>
      <c r="WJS1" s="209"/>
      <c r="WJT1" s="209"/>
      <c r="WJU1" s="209"/>
      <c r="WJV1" s="209"/>
      <c r="WJW1" s="209"/>
      <c r="WJX1" s="209"/>
      <c r="WJY1" s="209"/>
      <c r="WJZ1" s="209"/>
      <c r="WKA1" s="209"/>
      <c r="WKB1" s="209"/>
      <c r="WKC1" s="209"/>
      <c r="WKD1" s="209"/>
      <c r="WKE1" s="209"/>
      <c r="WKF1" s="209"/>
      <c r="WKG1" s="209"/>
      <c r="WKH1" s="209"/>
      <c r="WKI1" s="209"/>
      <c r="WKJ1" s="209"/>
      <c r="WKK1" s="209"/>
      <c r="WKL1" s="209"/>
      <c r="WKM1" s="209"/>
      <c r="WKN1" s="209"/>
      <c r="WKO1" s="209"/>
      <c r="WKP1" s="209"/>
      <c r="WKQ1" s="209"/>
      <c r="WKR1" s="209"/>
      <c r="WKS1" s="209"/>
      <c r="WKT1" s="209"/>
      <c r="WKU1" s="209"/>
      <c r="WKV1" s="209"/>
      <c r="WKW1" s="209"/>
      <c r="WKX1" s="209"/>
      <c r="WKY1" s="209"/>
      <c r="WKZ1" s="209"/>
      <c r="WLA1" s="209"/>
      <c r="WLB1" s="209"/>
      <c r="WLC1" s="209"/>
      <c r="WLD1" s="209"/>
      <c r="WLE1" s="209"/>
      <c r="WLF1" s="209"/>
      <c r="WLG1" s="209"/>
      <c r="WLH1" s="209"/>
      <c r="WLI1" s="209"/>
      <c r="WLJ1" s="209"/>
      <c r="WLK1" s="209"/>
      <c r="WLL1" s="209"/>
      <c r="WLM1" s="209"/>
      <c r="WLN1" s="209"/>
      <c r="WLO1" s="209"/>
      <c r="WLP1" s="209"/>
      <c r="WLQ1" s="209"/>
      <c r="WLR1" s="209"/>
      <c r="WLS1" s="209"/>
      <c r="WLT1" s="209"/>
      <c r="WLU1" s="209"/>
      <c r="WLV1" s="209"/>
      <c r="WLW1" s="209"/>
      <c r="WLX1" s="209"/>
      <c r="WLY1" s="209"/>
      <c r="WLZ1" s="209"/>
      <c r="WMA1" s="209"/>
      <c r="WMB1" s="209"/>
      <c r="WMC1" s="209"/>
      <c r="WMD1" s="209"/>
      <c r="WME1" s="209"/>
      <c r="WMF1" s="209"/>
      <c r="WMG1" s="209"/>
      <c r="WMH1" s="209"/>
      <c r="WMI1" s="209"/>
      <c r="WMJ1" s="209"/>
      <c r="WMK1" s="209"/>
      <c r="WML1" s="209"/>
      <c r="WMM1" s="209"/>
      <c r="WMN1" s="209"/>
      <c r="WMO1" s="209"/>
      <c r="WMP1" s="209"/>
      <c r="WMQ1" s="209"/>
      <c r="WMR1" s="209"/>
      <c r="WMS1" s="209"/>
      <c r="WMT1" s="209"/>
      <c r="WMU1" s="209"/>
      <c r="WMV1" s="209"/>
      <c r="WMW1" s="209"/>
      <c r="WMX1" s="209"/>
      <c r="WMY1" s="209"/>
      <c r="WMZ1" s="209"/>
      <c r="WNA1" s="209"/>
      <c r="WNB1" s="209"/>
      <c r="WNC1" s="209"/>
      <c r="WND1" s="209"/>
      <c r="WNE1" s="209"/>
      <c r="WNF1" s="209"/>
      <c r="WNG1" s="209"/>
      <c r="WNH1" s="209"/>
      <c r="WNI1" s="209"/>
      <c r="WNJ1" s="209"/>
      <c r="WNK1" s="209"/>
      <c r="WNL1" s="209"/>
      <c r="WNM1" s="209"/>
      <c r="WNN1" s="209"/>
      <c r="WNO1" s="209"/>
      <c r="WNP1" s="209"/>
      <c r="WNQ1" s="209"/>
      <c r="WNR1" s="209"/>
      <c r="WNS1" s="209"/>
      <c r="WNT1" s="209"/>
      <c r="WNU1" s="209"/>
      <c r="WNV1" s="209"/>
      <c r="WNW1" s="209"/>
      <c r="WNX1" s="209"/>
      <c r="WNY1" s="209"/>
      <c r="WNZ1" s="209"/>
      <c r="WOA1" s="209"/>
      <c r="WOB1" s="209"/>
      <c r="WOC1" s="209"/>
      <c r="WOD1" s="209"/>
      <c r="WOE1" s="209"/>
      <c r="WOF1" s="209"/>
      <c r="WOG1" s="209"/>
      <c r="WOH1" s="209"/>
      <c r="WOI1" s="209"/>
      <c r="WOJ1" s="209"/>
      <c r="WOK1" s="209"/>
      <c r="WOL1" s="209"/>
      <c r="WOM1" s="209"/>
      <c r="WON1" s="209"/>
      <c r="WOO1" s="209"/>
      <c r="WOP1" s="209"/>
      <c r="WOQ1" s="209"/>
      <c r="WOR1" s="209"/>
      <c r="WOS1" s="209"/>
      <c r="WOT1" s="209"/>
      <c r="WOU1" s="209"/>
      <c r="WOV1" s="209"/>
      <c r="WOW1" s="209"/>
      <c r="WOX1" s="209"/>
      <c r="WOY1" s="209"/>
      <c r="WOZ1" s="209"/>
      <c r="WPA1" s="209"/>
      <c r="WPB1" s="209"/>
      <c r="WPC1" s="209"/>
      <c r="WPD1" s="209"/>
      <c r="WPE1" s="209"/>
      <c r="WPF1" s="209"/>
      <c r="WPG1" s="209"/>
      <c r="WPH1" s="209"/>
      <c r="WPI1" s="209"/>
      <c r="WPJ1" s="209"/>
      <c r="WPK1" s="209"/>
      <c r="WPL1" s="209"/>
      <c r="WPM1" s="209"/>
      <c r="WPN1" s="209"/>
      <c r="WPO1" s="209"/>
      <c r="WPP1" s="209"/>
      <c r="WPQ1" s="209"/>
      <c r="WPR1" s="209"/>
      <c r="WPS1" s="209"/>
      <c r="WPT1" s="209"/>
      <c r="WPU1" s="209"/>
      <c r="WPV1" s="209"/>
      <c r="WPW1" s="209"/>
      <c r="WPX1" s="209"/>
      <c r="WPY1" s="209"/>
      <c r="WPZ1" s="209"/>
      <c r="WQA1" s="209"/>
      <c r="WQB1" s="209"/>
      <c r="WQC1" s="209"/>
      <c r="WQD1" s="209"/>
      <c r="WQE1" s="209"/>
      <c r="WQF1" s="209"/>
      <c r="WQG1" s="209"/>
      <c r="WQH1" s="209"/>
      <c r="WQI1" s="209"/>
      <c r="WQJ1" s="209"/>
      <c r="WQK1" s="209"/>
      <c r="WQL1" s="209"/>
      <c r="WQM1" s="209"/>
      <c r="WQN1" s="209"/>
      <c r="WQO1" s="209"/>
      <c r="WQP1" s="209"/>
      <c r="WQQ1" s="209"/>
      <c r="WQR1" s="209"/>
      <c r="WQS1" s="209"/>
      <c r="WQT1" s="209"/>
      <c r="WQU1" s="209"/>
      <c r="WQV1" s="209"/>
      <c r="WQW1" s="209"/>
      <c r="WQX1" s="209"/>
      <c r="WQY1" s="209"/>
      <c r="WQZ1" s="209"/>
      <c r="WRA1" s="209"/>
      <c r="WRB1" s="209"/>
      <c r="WRC1" s="209"/>
      <c r="WRD1" s="209"/>
      <c r="WRE1" s="209"/>
      <c r="WRF1" s="209"/>
      <c r="WRG1" s="209"/>
      <c r="WRH1" s="209"/>
      <c r="WRI1" s="209"/>
      <c r="WRJ1" s="209"/>
      <c r="WRK1" s="209"/>
      <c r="WRL1" s="209"/>
      <c r="WRM1" s="209"/>
      <c r="WRN1" s="209"/>
      <c r="WRO1" s="209"/>
      <c r="WRP1" s="209"/>
      <c r="WRQ1" s="209"/>
      <c r="WRR1" s="209"/>
      <c r="WRS1" s="209"/>
      <c r="WRT1" s="209"/>
      <c r="WRU1" s="209"/>
      <c r="WRV1" s="209"/>
      <c r="WRW1" s="209"/>
      <c r="WRX1" s="209"/>
      <c r="WRY1" s="209"/>
      <c r="WRZ1" s="209"/>
      <c r="WSA1" s="209"/>
      <c r="WSB1" s="209"/>
      <c r="WSC1" s="209"/>
      <c r="WSD1" s="209"/>
      <c r="WSE1" s="209"/>
      <c r="WSF1" s="209"/>
      <c r="WSG1" s="209"/>
      <c r="WSH1" s="209"/>
      <c r="WSI1" s="209"/>
      <c r="WSJ1" s="209"/>
      <c r="WSK1" s="209"/>
      <c r="WSL1" s="209"/>
      <c r="WSM1" s="209"/>
      <c r="WSN1" s="209"/>
      <c r="WSO1" s="209"/>
      <c r="WSP1" s="209"/>
      <c r="WSQ1" s="209"/>
      <c r="WSR1" s="209"/>
      <c r="WSS1" s="209"/>
      <c r="WST1" s="209"/>
      <c r="WSU1" s="209"/>
      <c r="WSV1" s="209"/>
      <c r="WSW1" s="209"/>
      <c r="WSX1" s="209"/>
      <c r="WSY1" s="209"/>
      <c r="WSZ1" s="209"/>
      <c r="WTA1" s="209"/>
      <c r="WTB1" s="209"/>
      <c r="WTC1" s="209"/>
      <c r="WTD1" s="209"/>
      <c r="WTE1" s="209"/>
      <c r="WTF1" s="209"/>
      <c r="WTG1" s="209"/>
      <c r="WTH1" s="209"/>
      <c r="WTI1" s="209"/>
      <c r="WTJ1" s="209"/>
      <c r="WTK1" s="209"/>
      <c r="WTL1" s="209"/>
      <c r="WTM1" s="209"/>
      <c r="WTN1" s="209"/>
      <c r="WTO1" s="209"/>
      <c r="WTP1" s="209"/>
      <c r="WTQ1" s="209"/>
      <c r="WTR1" s="209"/>
      <c r="WTS1" s="209"/>
      <c r="WTT1" s="209"/>
      <c r="WTU1" s="209"/>
      <c r="WTV1" s="209"/>
      <c r="WTW1" s="209"/>
      <c r="WTX1" s="209"/>
      <c r="WTY1" s="209"/>
      <c r="WTZ1" s="209"/>
      <c r="WUA1" s="209"/>
      <c r="WUB1" s="209"/>
      <c r="WUC1" s="209"/>
      <c r="WUD1" s="209"/>
      <c r="WUE1" s="209"/>
      <c r="WUF1" s="209"/>
      <c r="WUG1" s="209"/>
      <c r="WUH1" s="209"/>
      <c r="WUI1" s="209"/>
      <c r="WUJ1" s="209"/>
      <c r="WUK1" s="209"/>
      <c r="WUL1" s="209"/>
      <c r="WUM1" s="209"/>
      <c r="WUN1" s="209"/>
      <c r="WUO1" s="209"/>
      <c r="WUP1" s="209"/>
      <c r="WUQ1" s="209"/>
      <c r="WUR1" s="209"/>
      <c r="WUS1" s="209"/>
      <c r="WUT1" s="209"/>
      <c r="WUU1" s="209"/>
      <c r="WUV1" s="209"/>
      <c r="WUW1" s="209"/>
      <c r="WUX1" s="209"/>
      <c r="WUY1" s="209"/>
      <c r="WUZ1" s="209"/>
      <c r="WVA1" s="209"/>
      <c r="WVB1" s="209"/>
      <c r="WVC1" s="209"/>
      <c r="WVD1" s="209"/>
      <c r="WVE1" s="209"/>
      <c r="WVF1" s="209"/>
      <c r="WVG1" s="209"/>
      <c r="WVH1" s="209"/>
      <c r="WVI1" s="209"/>
      <c r="WVJ1" s="209"/>
      <c r="WVK1" s="209"/>
      <c r="WVL1" s="209"/>
      <c r="WVM1" s="209"/>
      <c r="WVN1" s="209"/>
      <c r="WVO1" s="209"/>
      <c r="WVP1" s="209"/>
      <c r="WVQ1" s="209"/>
      <c r="WVR1" s="209"/>
      <c r="WVS1" s="209"/>
      <c r="WVT1" s="209"/>
      <c r="WVU1" s="209"/>
      <c r="WVV1" s="209"/>
      <c r="WVW1" s="209"/>
      <c r="WVX1" s="209"/>
      <c r="WVY1" s="209"/>
      <c r="WVZ1" s="209"/>
      <c r="WWA1" s="209"/>
      <c r="WWB1" s="209"/>
      <c r="WWC1" s="209"/>
      <c r="WWD1" s="209"/>
      <c r="WWE1" s="209"/>
      <c r="WWF1" s="209"/>
      <c r="WWG1" s="209"/>
      <c r="WWH1" s="209"/>
      <c r="WWI1" s="209"/>
      <c r="WWJ1" s="209"/>
      <c r="WWK1" s="209"/>
      <c r="WWL1" s="209"/>
      <c r="WWM1" s="209"/>
      <c r="WWN1" s="209"/>
      <c r="WWO1" s="209"/>
      <c r="WWP1" s="209"/>
      <c r="WWQ1" s="209"/>
      <c r="WWR1" s="209"/>
      <c r="WWS1" s="209"/>
      <c r="WWT1" s="209"/>
      <c r="WWU1" s="209"/>
      <c r="WWV1" s="209"/>
      <c r="WWW1" s="209"/>
      <c r="WWX1" s="209"/>
      <c r="WWY1" s="209"/>
      <c r="WWZ1" s="209"/>
      <c r="WXA1" s="209"/>
      <c r="WXB1" s="209"/>
      <c r="WXC1" s="209"/>
      <c r="WXD1" s="209"/>
      <c r="WXE1" s="209"/>
      <c r="WXF1" s="209"/>
      <c r="WXG1" s="209"/>
      <c r="WXH1" s="209"/>
      <c r="WXI1" s="209"/>
      <c r="WXJ1" s="209"/>
      <c r="WXK1" s="209"/>
      <c r="WXL1" s="209"/>
      <c r="WXM1" s="209"/>
      <c r="WXN1" s="209"/>
      <c r="WXO1" s="209"/>
      <c r="WXP1" s="209"/>
      <c r="WXQ1" s="209"/>
      <c r="WXR1" s="209"/>
      <c r="WXS1" s="209"/>
      <c r="WXT1" s="209"/>
      <c r="WXU1" s="209"/>
      <c r="WXV1" s="209"/>
      <c r="WXW1" s="209"/>
      <c r="WXX1" s="209"/>
      <c r="WXY1" s="209"/>
      <c r="WXZ1" s="209"/>
      <c r="WYA1" s="209"/>
      <c r="WYB1" s="209"/>
      <c r="WYC1" s="209"/>
      <c r="WYD1" s="209"/>
      <c r="WYE1" s="209"/>
      <c r="WYF1" s="209"/>
      <c r="WYG1" s="209"/>
      <c r="WYH1" s="209"/>
      <c r="WYI1" s="209"/>
      <c r="WYJ1" s="209"/>
      <c r="WYK1" s="209"/>
      <c r="WYL1" s="209"/>
      <c r="WYM1" s="209"/>
      <c r="WYN1" s="209"/>
      <c r="WYO1" s="209"/>
      <c r="WYP1" s="209"/>
      <c r="WYQ1" s="209"/>
      <c r="WYR1" s="209"/>
      <c r="WYS1" s="209"/>
      <c r="WYT1" s="209"/>
      <c r="WYU1" s="209"/>
      <c r="WYV1" s="209"/>
      <c r="WYW1" s="209"/>
      <c r="WYX1" s="209"/>
      <c r="WYY1" s="209"/>
      <c r="WYZ1" s="209"/>
      <c r="WZA1" s="209"/>
      <c r="WZB1" s="209"/>
      <c r="WZC1" s="209"/>
      <c r="WZD1" s="209"/>
      <c r="WZE1" s="209"/>
      <c r="WZF1" s="209"/>
      <c r="WZG1" s="209"/>
      <c r="WZH1" s="209"/>
      <c r="WZI1" s="209"/>
      <c r="WZJ1" s="209"/>
      <c r="WZK1" s="209"/>
      <c r="WZL1" s="209"/>
      <c r="WZM1" s="209"/>
      <c r="WZN1" s="209"/>
      <c r="WZO1" s="209"/>
      <c r="WZP1" s="209"/>
      <c r="WZQ1" s="209"/>
      <c r="WZR1" s="209"/>
      <c r="WZS1" s="209"/>
      <c r="WZT1" s="209"/>
      <c r="WZU1" s="209"/>
      <c r="WZV1" s="209"/>
      <c r="WZW1" s="209"/>
      <c r="WZX1" s="209"/>
      <c r="WZY1" s="209"/>
      <c r="WZZ1" s="209"/>
      <c r="XAA1" s="209"/>
      <c r="XAB1" s="209"/>
      <c r="XAC1" s="209"/>
      <c r="XAD1" s="209"/>
      <c r="XAE1" s="209"/>
      <c r="XAF1" s="209"/>
      <c r="XAG1" s="209"/>
      <c r="XAH1" s="209"/>
      <c r="XAI1" s="209"/>
      <c r="XAJ1" s="209"/>
      <c r="XAK1" s="209"/>
      <c r="XAL1" s="209"/>
      <c r="XAM1" s="209"/>
      <c r="XAN1" s="209"/>
      <c r="XAO1" s="209"/>
      <c r="XAP1" s="209"/>
      <c r="XAQ1" s="209"/>
      <c r="XAR1" s="209"/>
      <c r="XAS1" s="209"/>
      <c r="XAT1" s="209"/>
      <c r="XAU1" s="209"/>
      <c r="XAV1" s="209"/>
      <c r="XAW1" s="209"/>
      <c r="XAX1" s="209"/>
      <c r="XAY1" s="209"/>
      <c r="XAZ1" s="209"/>
      <c r="XBA1" s="209"/>
      <c r="XBB1" s="209"/>
      <c r="XBC1" s="209"/>
      <c r="XBD1" s="209"/>
      <c r="XBE1" s="209"/>
      <c r="XBF1" s="209"/>
      <c r="XBG1" s="209"/>
      <c r="XBH1" s="209"/>
      <c r="XBI1" s="209"/>
      <c r="XBJ1" s="209"/>
      <c r="XBK1" s="209"/>
      <c r="XBL1" s="209"/>
      <c r="XBM1" s="209"/>
      <c r="XBN1" s="209"/>
      <c r="XBO1" s="209"/>
      <c r="XBP1" s="209"/>
      <c r="XBQ1" s="209"/>
      <c r="XBR1" s="209"/>
      <c r="XBS1" s="209"/>
      <c r="XBT1" s="209"/>
      <c r="XBU1" s="209"/>
      <c r="XBV1" s="209"/>
      <c r="XBW1" s="209"/>
      <c r="XBX1" s="209"/>
      <c r="XBY1" s="209"/>
      <c r="XBZ1" s="209"/>
      <c r="XCA1" s="209"/>
      <c r="XCB1" s="209"/>
      <c r="XCC1" s="209"/>
      <c r="XCD1" s="209"/>
      <c r="XCE1" s="209"/>
      <c r="XCF1" s="209"/>
      <c r="XCG1" s="209"/>
      <c r="XCH1" s="209"/>
      <c r="XCI1" s="209"/>
      <c r="XCJ1" s="209"/>
      <c r="XCK1" s="209"/>
      <c r="XCL1" s="209"/>
      <c r="XCM1" s="209"/>
      <c r="XCN1" s="209"/>
      <c r="XCO1" s="209"/>
      <c r="XCP1" s="209"/>
      <c r="XCQ1" s="209"/>
      <c r="XCR1" s="209"/>
      <c r="XCS1" s="209"/>
      <c r="XCT1" s="209"/>
      <c r="XCU1" s="209"/>
      <c r="XCV1" s="209"/>
      <c r="XCW1" s="209"/>
      <c r="XCX1" s="209"/>
      <c r="XCY1" s="209"/>
      <c r="XCZ1" s="209"/>
      <c r="XDA1" s="209"/>
      <c r="XDB1" s="209"/>
      <c r="XDC1" s="209"/>
      <c r="XDD1" s="209"/>
      <c r="XDE1" s="209"/>
      <c r="XDF1" s="209"/>
      <c r="XDG1" s="209"/>
      <c r="XDH1" s="209"/>
      <c r="XDI1" s="209"/>
      <c r="XDJ1" s="209"/>
      <c r="XDK1" s="209"/>
      <c r="XDL1" s="209"/>
      <c r="XDM1" s="209"/>
      <c r="XDN1" s="209"/>
      <c r="XDO1" s="209"/>
      <c r="XDP1" s="209"/>
      <c r="XDQ1" s="209"/>
      <c r="XDR1" s="209"/>
      <c r="XDS1" s="209"/>
      <c r="XDT1" s="209"/>
      <c r="XDU1" s="209"/>
      <c r="XDV1" s="209"/>
      <c r="XDW1" s="209"/>
      <c r="XDX1" s="209"/>
      <c r="XDY1" s="209"/>
      <c r="XDZ1" s="209"/>
      <c r="XEA1" s="209"/>
      <c r="XEB1" s="209"/>
      <c r="XEC1" s="209"/>
      <c r="XED1" s="209"/>
      <c r="XEE1" s="209"/>
      <c r="XEF1" s="209"/>
      <c r="XEG1" s="209"/>
      <c r="XEH1" s="209"/>
      <c r="XEI1" s="209"/>
      <c r="XEJ1" s="209"/>
      <c r="XEK1" s="209"/>
      <c r="XEL1" s="209"/>
      <c r="XEM1" s="209"/>
      <c r="XEN1" s="209"/>
      <c r="XEO1" s="209"/>
      <c r="XEP1" s="209"/>
      <c r="XEQ1" s="209"/>
      <c r="XER1" s="209"/>
      <c r="XES1" s="209"/>
      <c r="XET1" s="209"/>
      <c r="XEU1" s="209"/>
      <c r="XEV1" s="209"/>
      <c r="XEW1" s="209"/>
      <c r="XEX1" s="209"/>
      <c r="XEY1" s="209"/>
      <c r="XEZ1" s="209"/>
      <c r="XFA1" s="209"/>
      <c r="XFB1" s="209"/>
    </row>
    <row r="2" spans="1:16382" ht="30.75" customHeight="1" x14ac:dyDescent="0.25">
      <c r="C2" s="227" t="s">
        <v>188</v>
      </c>
    </row>
    <row r="3" spans="1:16382" ht="18.75" x14ac:dyDescent="0.3">
      <c r="C3" s="196" t="s">
        <v>201</v>
      </c>
    </row>
    <row r="4" spans="1:16382" x14ac:dyDescent="0.25">
      <c r="C4" s="460" t="str">
        <f>Menu!F4</f>
        <v>Moving day case procedures, outpatients, community clinics from Teignmouth Community Hospital &amp; not implementing rehab beds.</v>
      </c>
      <c r="D4" s="461"/>
      <c r="E4" s="461"/>
      <c r="F4" s="461"/>
      <c r="G4" s="462"/>
    </row>
    <row r="6" spans="1:16382" x14ac:dyDescent="0.25">
      <c r="C6" s="200" t="s">
        <v>200</v>
      </c>
      <c r="D6" s="200" t="s">
        <v>202</v>
      </c>
      <c r="E6" s="200" t="s">
        <v>182</v>
      </c>
      <c r="F6" s="200" t="s">
        <v>183</v>
      </c>
      <c r="G6" s="200" t="s">
        <v>181</v>
      </c>
      <c r="H6" s="200" t="s">
        <v>144</v>
      </c>
    </row>
    <row r="7" spans="1:16382" x14ac:dyDescent="0.25">
      <c r="C7" s="225" t="s">
        <v>442</v>
      </c>
      <c r="D7" s="225" t="s">
        <v>439</v>
      </c>
      <c r="E7" s="225" t="s">
        <v>180</v>
      </c>
      <c r="F7" s="225" t="s">
        <v>186</v>
      </c>
      <c r="G7" s="226" t="s">
        <v>440</v>
      </c>
      <c r="H7" s="225" t="s">
        <v>441</v>
      </c>
    </row>
    <row r="8" spans="1:16382" x14ac:dyDescent="0.25">
      <c r="C8" s="225" t="s">
        <v>442</v>
      </c>
      <c r="D8" s="225" t="s">
        <v>443</v>
      </c>
      <c r="E8" s="225" t="s">
        <v>180</v>
      </c>
      <c r="F8" s="225" t="s">
        <v>186</v>
      </c>
      <c r="G8" s="226" t="s">
        <v>444</v>
      </c>
      <c r="H8" s="225" t="s">
        <v>441</v>
      </c>
    </row>
    <row r="9" spans="1:16382" x14ac:dyDescent="0.25">
      <c r="C9" s="225" t="s">
        <v>447</v>
      </c>
      <c r="D9" s="225" t="s">
        <v>439</v>
      </c>
      <c r="E9" s="225" t="s">
        <v>180</v>
      </c>
      <c r="F9" s="225" t="s">
        <v>186</v>
      </c>
      <c r="G9" s="226" t="s">
        <v>445</v>
      </c>
      <c r="H9" s="225" t="s">
        <v>446</v>
      </c>
    </row>
    <row r="10" spans="1:16382" x14ac:dyDescent="0.25">
      <c r="C10" s="225" t="s">
        <v>448</v>
      </c>
      <c r="D10" s="225" t="s">
        <v>449</v>
      </c>
      <c r="E10" s="225" t="s">
        <v>180</v>
      </c>
      <c r="F10" s="225" t="s">
        <v>186</v>
      </c>
      <c r="G10" s="226" t="s">
        <v>450</v>
      </c>
      <c r="H10" s="225" t="s">
        <v>441</v>
      </c>
    </row>
    <row r="11" spans="1:16382" x14ac:dyDescent="0.25">
      <c r="C11" s="225" t="s">
        <v>448</v>
      </c>
      <c r="D11" s="225" t="s">
        <v>451</v>
      </c>
      <c r="E11" s="225" t="s">
        <v>180</v>
      </c>
      <c r="F11" s="225" t="s">
        <v>186</v>
      </c>
      <c r="G11" s="226" t="s">
        <v>450</v>
      </c>
      <c r="H11" s="225" t="s">
        <v>452</v>
      </c>
    </row>
    <row r="12" spans="1:16382" x14ac:dyDescent="0.25">
      <c r="C12" s="225" t="s">
        <v>448</v>
      </c>
      <c r="D12" s="225" t="s">
        <v>439</v>
      </c>
      <c r="E12" s="225" t="s">
        <v>180</v>
      </c>
      <c r="F12" s="225" t="s">
        <v>186</v>
      </c>
      <c r="G12" s="226" t="s">
        <v>450</v>
      </c>
      <c r="H12" s="225" t="s">
        <v>453</v>
      </c>
    </row>
    <row r="13" spans="1:16382" s="457" customFormat="1" ht="18" customHeight="1" x14ac:dyDescent="0.25">
      <c r="C13" s="458" t="s">
        <v>419</v>
      </c>
      <c r="D13" s="458" t="s">
        <v>454</v>
      </c>
      <c r="E13" s="458" t="s">
        <v>180</v>
      </c>
      <c r="F13" s="458" t="s">
        <v>184</v>
      </c>
      <c r="G13" s="459" t="s">
        <v>455</v>
      </c>
      <c r="H13" s="458" t="s">
        <v>456</v>
      </c>
    </row>
    <row r="14" spans="1:16382" x14ac:dyDescent="0.25">
      <c r="C14" s="225"/>
      <c r="D14" s="225"/>
      <c r="E14" s="225"/>
      <c r="F14" s="225"/>
      <c r="G14" s="226"/>
      <c r="H14" s="225"/>
    </row>
    <row r="15" spans="1:16382" ht="14.45" x14ac:dyDescent="0.3">
      <c r="C15" s="225"/>
      <c r="D15" s="225"/>
      <c r="E15" s="225"/>
      <c r="F15" s="225"/>
      <c r="G15" s="226"/>
      <c r="H15" s="225"/>
    </row>
    <row r="16" spans="1:16382" ht="14.45" x14ac:dyDescent="0.3">
      <c r="C16" s="225"/>
      <c r="D16" s="225"/>
      <c r="E16" s="225"/>
      <c r="F16" s="225"/>
      <c r="G16" s="226"/>
      <c r="H16" s="225"/>
    </row>
    <row r="17" spans="3:8" ht="14.45" x14ac:dyDescent="0.3">
      <c r="C17" s="225"/>
      <c r="D17" s="225"/>
      <c r="E17" s="225"/>
      <c r="F17" s="225"/>
      <c r="G17" s="226"/>
      <c r="H17" s="225"/>
    </row>
    <row r="18" spans="3:8" ht="14.45" x14ac:dyDescent="0.3">
      <c r="C18" s="225"/>
      <c r="D18" s="225"/>
      <c r="E18" s="225"/>
      <c r="F18" s="225"/>
      <c r="G18" s="226"/>
      <c r="H18" s="225"/>
    </row>
    <row r="19" spans="3:8" ht="14.45" x14ac:dyDescent="0.3">
      <c r="C19" s="225"/>
      <c r="D19" s="225"/>
      <c r="E19" s="225"/>
      <c r="F19" s="225"/>
      <c r="G19" s="226"/>
      <c r="H19" s="225"/>
    </row>
    <row r="20" spans="3:8" ht="14.45" x14ac:dyDescent="0.3">
      <c r="C20" s="225"/>
      <c r="D20" s="225"/>
      <c r="E20" s="225"/>
      <c r="F20" s="225"/>
      <c r="G20" s="226"/>
      <c r="H20" s="225"/>
    </row>
    <row r="21" spans="3:8" ht="14.45" x14ac:dyDescent="0.3">
      <c r="C21" s="225"/>
      <c r="D21" s="225"/>
      <c r="E21" s="225"/>
      <c r="F21" s="225"/>
      <c r="G21" s="226"/>
      <c r="H21" s="225"/>
    </row>
    <row r="22" spans="3:8" x14ac:dyDescent="0.25">
      <c r="C22" s="225"/>
      <c r="D22" s="225"/>
      <c r="E22" s="225"/>
      <c r="F22" s="225"/>
      <c r="G22" s="226"/>
      <c r="H22" s="225"/>
    </row>
    <row r="23" spans="3:8" x14ac:dyDescent="0.25">
      <c r="C23" s="225"/>
      <c r="D23" s="225"/>
      <c r="E23" s="225"/>
      <c r="F23" s="225"/>
      <c r="G23" s="226"/>
      <c r="H23" s="225"/>
    </row>
    <row r="24" spans="3:8" x14ac:dyDescent="0.25">
      <c r="C24" s="225"/>
      <c r="D24" s="225"/>
      <c r="E24" s="225"/>
      <c r="F24" s="225"/>
      <c r="G24" s="226"/>
      <c r="H24" s="225"/>
    </row>
    <row r="25" spans="3:8" x14ac:dyDescent="0.25">
      <c r="C25" s="225"/>
      <c r="D25" s="225"/>
      <c r="E25" s="225"/>
      <c r="F25" s="225"/>
      <c r="G25" s="226"/>
      <c r="H25" s="225"/>
    </row>
    <row r="26" spans="3:8" x14ac:dyDescent="0.25">
      <c r="C26" s="225"/>
      <c r="D26" s="225"/>
      <c r="E26" s="225"/>
      <c r="F26" s="225"/>
      <c r="G26" s="226"/>
      <c r="H26" s="225"/>
    </row>
    <row r="27" spans="3:8" x14ac:dyDescent="0.25">
      <c r="C27" s="225"/>
      <c r="D27" s="225"/>
      <c r="E27" s="225"/>
      <c r="F27" s="225"/>
      <c r="G27" s="226"/>
      <c r="H27" s="225"/>
    </row>
    <row r="28" spans="3:8" x14ac:dyDescent="0.25">
      <c r="C28" s="225"/>
      <c r="D28" s="225"/>
      <c r="E28" s="225"/>
      <c r="F28" s="225"/>
      <c r="G28" s="226"/>
      <c r="H28" s="225"/>
    </row>
    <row r="29" spans="3:8" x14ac:dyDescent="0.25">
      <c r="C29" s="225"/>
      <c r="D29" s="225"/>
      <c r="E29" s="225"/>
      <c r="F29" s="225"/>
      <c r="G29" s="226"/>
      <c r="H29" s="225"/>
    </row>
    <row r="30" spans="3:8" x14ac:dyDescent="0.25">
      <c r="C30" s="225"/>
      <c r="D30" s="225"/>
      <c r="E30" s="225"/>
      <c r="F30" s="225"/>
      <c r="G30" s="226"/>
      <c r="H30" s="225"/>
    </row>
    <row r="31" spans="3:8" x14ac:dyDescent="0.25">
      <c r="C31" s="225"/>
      <c r="D31" s="225"/>
      <c r="E31" s="225"/>
      <c r="F31" s="225"/>
      <c r="G31" s="226"/>
      <c r="H31" s="225"/>
    </row>
    <row r="32" spans="3:8" x14ac:dyDescent="0.25">
      <c r="C32" s="225"/>
      <c r="D32" s="225"/>
      <c r="E32" s="225"/>
      <c r="F32" s="225"/>
      <c r="G32" s="226"/>
      <c r="H32" s="225"/>
    </row>
    <row r="33" spans="3:8" x14ac:dyDescent="0.25">
      <c r="C33" s="225"/>
      <c r="D33" s="225"/>
      <c r="E33" s="225"/>
      <c r="F33" s="225"/>
      <c r="G33" s="226"/>
      <c r="H33" s="225"/>
    </row>
    <row r="34" spans="3:8" x14ac:dyDescent="0.25">
      <c r="C34" s="225"/>
      <c r="D34" s="225"/>
      <c r="E34" s="225"/>
      <c r="F34" s="225"/>
      <c r="G34" s="226"/>
      <c r="H34" s="225"/>
    </row>
    <row r="35" spans="3:8" x14ac:dyDescent="0.25">
      <c r="C35" s="225"/>
      <c r="D35" s="225"/>
      <c r="E35" s="225"/>
      <c r="F35" s="225"/>
      <c r="G35" s="226"/>
      <c r="H35" s="225"/>
    </row>
    <row r="36" spans="3:8" x14ac:dyDescent="0.25">
      <c r="C36" s="225"/>
      <c r="D36" s="225"/>
      <c r="E36" s="225"/>
      <c r="F36" s="225"/>
      <c r="G36" s="226"/>
      <c r="H36" s="225"/>
    </row>
    <row r="37" spans="3:8" x14ac:dyDescent="0.25">
      <c r="C37" s="225"/>
      <c r="D37" s="225"/>
      <c r="E37" s="225"/>
      <c r="F37" s="225"/>
      <c r="G37" s="226"/>
      <c r="H37" s="225"/>
    </row>
    <row r="38" spans="3:8" x14ac:dyDescent="0.25">
      <c r="C38" s="225"/>
      <c r="D38" s="225"/>
      <c r="E38" s="225"/>
      <c r="F38" s="225"/>
      <c r="G38" s="226"/>
      <c r="H38" s="225"/>
    </row>
    <row r="199" spans="4:5" x14ac:dyDescent="0.25">
      <c r="D199" s="222" t="s">
        <v>180</v>
      </c>
      <c r="E199" s="222" t="s">
        <v>186</v>
      </c>
    </row>
    <row r="200" spans="4:5" x14ac:dyDescent="0.25">
      <c r="D200" s="223" t="s">
        <v>187</v>
      </c>
      <c r="E200" s="223" t="s">
        <v>184</v>
      </c>
    </row>
    <row r="201" spans="4:5" x14ac:dyDescent="0.25">
      <c r="D201" s="224" t="s">
        <v>205</v>
      </c>
      <c r="E201" s="224" t="s">
        <v>185</v>
      </c>
    </row>
  </sheetData>
  <mergeCells count="1">
    <mergeCell ref="C4:G4"/>
  </mergeCells>
  <dataValidations count="2">
    <dataValidation type="list" allowBlank="1" showInputMessage="1" showErrorMessage="1" sqref="F7:F38" xr:uid="{00000000-0002-0000-0000-000000000000}">
      <formula1>$E$199:$E$201</formula1>
    </dataValidation>
    <dataValidation type="list" allowBlank="1" showInputMessage="1" showErrorMessage="1" sqref="E7:E38" xr:uid="{00000000-0002-0000-0000-000001000000}">
      <formula1>$D$199:$D$201</formula1>
    </dataValidation>
  </dataValidations>
  <hyperlinks>
    <hyperlink ref="C1" location="Menu!A1" display="Click to return to menu" xr:uid="{00000000-0004-0000-0000-000000000000}"/>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tabColor theme="3" tint="0.39997558519241921"/>
  </sheetPr>
  <dimension ref="B1:K32"/>
  <sheetViews>
    <sheetView tabSelected="1" topLeftCell="A6" zoomScale="90" zoomScaleNormal="90" workbookViewId="0">
      <selection activeCell="D6" sqref="D6:J15"/>
    </sheetView>
  </sheetViews>
  <sheetFormatPr defaultColWidth="9.140625" defaultRowHeight="15" x14ac:dyDescent="0.25"/>
  <cols>
    <col min="1" max="1" width="4.28515625" style="13" customWidth="1"/>
    <col min="2" max="2" width="73.7109375" style="13" customWidth="1"/>
    <col min="3" max="3" width="4.5703125" style="13" customWidth="1"/>
    <col min="4" max="4" width="9.140625" style="13"/>
    <col min="5" max="5" width="11.85546875" style="13" customWidth="1"/>
    <col min="6" max="6" width="9.140625" style="13"/>
    <col min="7" max="7" width="27.140625" style="13" customWidth="1"/>
    <col min="8" max="9" width="9.140625" style="13"/>
    <col min="10" max="10" width="22.42578125" style="13" customWidth="1"/>
    <col min="11" max="16384" width="9.140625" style="13"/>
  </cols>
  <sheetData>
    <row r="1" spans="2:11" ht="14.45" x14ac:dyDescent="0.35">
      <c r="C1" s="110"/>
      <c r="D1" s="110"/>
      <c r="E1" s="110"/>
      <c r="F1" s="110"/>
      <c r="G1" s="110"/>
      <c r="H1" s="110"/>
      <c r="I1" s="110"/>
      <c r="J1" s="110"/>
      <c r="K1" s="110"/>
    </row>
    <row r="2" spans="2:11" ht="23.25" x14ac:dyDescent="0.25">
      <c r="B2" s="431" t="s">
        <v>157</v>
      </c>
      <c r="D2" s="463" t="s">
        <v>401</v>
      </c>
      <c r="E2" s="464"/>
      <c r="F2" s="464"/>
      <c r="G2" s="464"/>
      <c r="H2" s="464"/>
      <c r="I2" s="464"/>
      <c r="J2" s="465"/>
    </row>
    <row r="3" spans="2:11" ht="15.75" customHeight="1" x14ac:dyDescent="0.25">
      <c r="D3" s="466"/>
      <c r="E3" s="467"/>
      <c r="F3" s="467"/>
      <c r="G3" s="467"/>
      <c r="H3" s="467"/>
      <c r="I3" s="467"/>
      <c r="J3" s="468"/>
    </row>
    <row r="4" spans="2:11" ht="18.600000000000001" x14ac:dyDescent="0.45">
      <c r="B4" s="432" t="s">
        <v>12</v>
      </c>
      <c r="D4" s="477" t="s">
        <v>62</v>
      </c>
      <c r="E4" s="478"/>
      <c r="F4" s="483" t="s">
        <v>479</v>
      </c>
      <c r="G4" s="483"/>
      <c r="H4" s="483"/>
      <c r="I4" s="483"/>
      <c r="J4" s="484"/>
    </row>
    <row r="5" spans="2:11" x14ac:dyDescent="0.25">
      <c r="B5" s="488" t="s">
        <v>402</v>
      </c>
      <c r="D5" s="479" t="s">
        <v>163</v>
      </c>
      <c r="E5" s="480"/>
      <c r="F5" s="480"/>
      <c r="G5" s="480"/>
      <c r="H5" s="480"/>
      <c r="I5" s="480"/>
      <c r="J5" s="481"/>
    </row>
    <row r="6" spans="2:11" ht="164.25" customHeight="1" x14ac:dyDescent="0.25">
      <c r="B6" s="489"/>
      <c r="D6" s="490" t="s">
        <v>480</v>
      </c>
      <c r="E6" s="491"/>
      <c r="F6" s="491"/>
      <c r="G6" s="491"/>
      <c r="H6" s="491"/>
      <c r="I6" s="491"/>
      <c r="J6" s="492"/>
    </row>
    <row r="7" spans="2:11" x14ac:dyDescent="0.25">
      <c r="D7" s="493"/>
      <c r="E7" s="494"/>
      <c r="F7" s="494"/>
      <c r="G7" s="494"/>
      <c r="H7" s="494"/>
      <c r="I7" s="494"/>
      <c r="J7" s="495"/>
    </row>
    <row r="8" spans="2:11" ht="21" x14ac:dyDescent="0.35">
      <c r="B8" s="433" t="s">
        <v>13</v>
      </c>
      <c r="D8" s="493"/>
      <c r="E8" s="494"/>
      <c r="F8" s="494"/>
      <c r="G8" s="494"/>
      <c r="H8" s="494"/>
      <c r="I8" s="494"/>
      <c r="J8" s="495"/>
    </row>
    <row r="9" spans="2:11" ht="15" customHeight="1" x14ac:dyDescent="0.25">
      <c r="B9" s="434" t="s">
        <v>284</v>
      </c>
      <c r="D9" s="493"/>
      <c r="E9" s="494"/>
      <c r="F9" s="494"/>
      <c r="G9" s="494"/>
      <c r="H9" s="494"/>
      <c r="I9" s="494"/>
      <c r="J9" s="495"/>
    </row>
    <row r="10" spans="2:11" x14ac:dyDescent="0.25">
      <c r="B10" s="435"/>
      <c r="D10" s="493"/>
      <c r="E10" s="494"/>
      <c r="F10" s="494"/>
      <c r="G10" s="494"/>
      <c r="H10" s="494"/>
      <c r="I10" s="494"/>
      <c r="J10" s="495"/>
    </row>
    <row r="11" spans="2:11" x14ac:dyDescent="0.25">
      <c r="B11" s="436"/>
      <c r="D11" s="493"/>
      <c r="E11" s="494"/>
      <c r="F11" s="494"/>
      <c r="G11" s="494"/>
      <c r="H11" s="494"/>
      <c r="I11" s="494"/>
      <c r="J11" s="495"/>
    </row>
    <row r="12" spans="2:11" x14ac:dyDescent="0.25">
      <c r="B12" s="435"/>
      <c r="D12" s="493"/>
      <c r="E12" s="494"/>
      <c r="F12" s="494"/>
      <c r="G12" s="494"/>
      <c r="H12" s="494"/>
      <c r="I12" s="494"/>
      <c r="J12" s="495"/>
    </row>
    <row r="13" spans="2:11" x14ac:dyDescent="0.25">
      <c r="B13" s="436"/>
      <c r="D13" s="493"/>
      <c r="E13" s="494"/>
      <c r="F13" s="494"/>
      <c r="G13" s="494"/>
      <c r="H13" s="494"/>
      <c r="I13" s="494"/>
      <c r="J13" s="495"/>
    </row>
    <row r="14" spans="2:11" x14ac:dyDescent="0.25">
      <c r="B14" s="435"/>
      <c r="D14" s="493"/>
      <c r="E14" s="494"/>
      <c r="F14" s="494"/>
      <c r="G14" s="494"/>
      <c r="H14" s="494"/>
      <c r="I14" s="494"/>
      <c r="J14" s="495"/>
    </row>
    <row r="15" spans="2:11" x14ac:dyDescent="0.25">
      <c r="B15" s="436"/>
      <c r="D15" s="496"/>
      <c r="E15" s="497"/>
      <c r="F15" s="497"/>
      <c r="G15" s="497"/>
      <c r="H15" s="497"/>
      <c r="I15" s="497"/>
      <c r="J15" s="498"/>
    </row>
    <row r="16" spans="2:11" x14ac:dyDescent="0.25">
      <c r="B16" s="435"/>
    </row>
    <row r="17" spans="2:11" x14ac:dyDescent="0.25">
      <c r="B17" s="436"/>
      <c r="D17" s="482" t="s">
        <v>64</v>
      </c>
      <c r="E17" s="482"/>
      <c r="F17" s="501" t="s">
        <v>419</v>
      </c>
      <c r="G17" s="501"/>
      <c r="H17" s="501"/>
      <c r="I17" s="501"/>
      <c r="J17" s="501"/>
    </row>
    <row r="18" spans="2:11" ht="15.75" x14ac:dyDescent="0.25">
      <c r="B18" s="437" t="s">
        <v>283</v>
      </c>
      <c r="D18" s="487" t="s">
        <v>63</v>
      </c>
      <c r="E18" s="487"/>
      <c r="F18" s="499">
        <v>43866</v>
      </c>
      <c r="G18" s="500"/>
      <c r="H18" s="500"/>
      <c r="I18" s="500"/>
      <c r="J18" s="500"/>
    </row>
    <row r="19" spans="2:11" x14ac:dyDescent="0.25">
      <c r="B19" s="436"/>
      <c r="D19" s="485" t="s">
        <v>168</v>
      </c>
      <c r="E19" s="485"/>
      <c r="F19" s="486" t="s">
        <v>184</v>
      </c>
      <c r="G19" s="486"/>
      <c r="H19" s="486"/>
      <c r="I19" s="486"/>
      <c r="J19" s="486"/>
    </row>
    <row r="20" spans="2:11" x14ac:dyDescent="0.25">
      <c r="B20" s="438"/>
    </row>
    <row r="21" spans="2:11" ht="42.75" customHeight="1" x14ac:dyDescent="0.25">
      <c r="B21" s="504"/>
      <c r="D21" s="487" t="s">
        <v>230</v>
      </c>
      <c r="E21" s="487"/>
      <c r="F21" s="506" t="s">
        <v>232</v>
      </c>
      <c r="G21" s="506"/>
      <c r="H21" s="421" t="s">
        <v>93</v>
      </c>
      <c r="I21" s="507" t="s">
        <v>146</v>
      </c>
      <c r="J21" s="507"/>
    </row>
    <row r="22" spans="2:11" ht="28.5" customHeight="1" x14ac:dyDescent="0.25">
      <c r="B22" s="505"/>
      <c r="D22" s="487" t="s">
        <v>63</v>
      </c>
      <c r="E22" s="487"/>
      <c r="F22" s="501">
        <v>42736</v>
      </c>
      <c r="G22" s="501"/>
      <c r="H22" s="425"/>
      <c r="I22" s="427"/>
      <c r="J22" s="428"/>
    </row>
    <row r="23" spans="2:11" ht="18.75" x14ac:dyDescent="0.25">
      <c r="D23" s="487" t="s">
        <v>309</v>
      </c>
      <c r="E23" s="487"/>
      <c r="F23" s="503">
        <f>F22+(Safety!B14*7)</f>
        <v>43100</v>
      </c>
      <c r="G23" s="503"/>
      <c r="H23" s="426"/>
      <c r="I23" s="429"/>
      <c r="J23" s="430"/>
    </row>
    <row r="24" spans="2:11" ht="15.75" customHeight="1" x14ac:dyDescent="0.25">
      <c r="B24" s="439" t="s">
        <v>399</v>
      </c>
      <c r="C24" s="120"/>
      <c r="D24" s="422" t="s">
        <v>144</v>
      </c>
      <c r="E24" s="423"/>
      <c r="F24" s="423"/>
      <c r="G24" s="423"/>
      <c r="H24" s="423"/>
      <c r="I24" s="423"/>
      <c r="J24" s="424"/>
    </row>
    <row r="25" spans="2:11" x14ac:dyDescent="0.25">
      <c r="B25" s="440"/>
      <c r="C25" s="120"/>
      <c r="D25" s="471"/>
      <c r="E25" s="472"/>
      <c r="F25" s="472"/>
      <c r="G25" s="472"/>
      <c r="H25" s="472"/>
      <c r="I25" s="472"/>
      <c r="J25" s="473"/>
    </row>
    <row r="26" spans="2:11" x14ac:dyDescent="0.25">
      <c r="D26" s="474"/>
      <c r="E26" s="475"/>
      <c r="F26" s="475"/>
      <c r="G26" s="475"/>
      <c r="H26" s="475"/>
      <c r="I26" s="475"/>
      <c r="J26" s="476"/>
    </row>
    <row r="27" spans="2:11" x14ac:dyDescent="0.25">
      <c r="B27" s="441" t="s">
        <v>189</v>
      </c>
      <c r="H27" s="502"/>
      <c r="I27" s="502"/>
      <c r="J27" s="502"/>
    </row>
    <row r="28" spans="2:11" ht="15.75" thickBot="1" x14ac:dyDescent="0.3">
      <c r="B28" s="442" t="s">
        <v>190</v>
      </c>
      <c r="D28" s="315" t="s">
        <v>289</v>
      </c>
      <c r="E28" s="314"/>
      <c r="F28" s="314"/>
      <c r="G28" s="314"/>
    </row>
    <row r="29" spans="2:11" ht="15.75" thickBot="1" x14ac:dyDescent="0.3">
      <c r="D29" s="469">
        <v>900</v>
      </c>
      <c r="E29" s="470"/>
      <c r="F29" s="316" t="s">
        <v>288</v>
      </c>
    </row>
    <row r="31" spans="2:11" x14ac:dyDescent="0.25">
      <c r="J31" s="351" t="s">
        <v>405</v>
      </c>
    </row>
    <row r="32" spans="2:11" x14ac:dyDescent="0.25">
      <c r="J32" s="420" t="s">
        <v>305</v>
      </c>
      <c r="K32" s="419"/>
    </row>
  </sheetData>
  <sheetProtection password="CDC6" sheet="1" objects="1" scenarios="1" selectLockedCells="1"/>
  <mergeCells count="23">
    <mergeCell ref="B5:B6"/>
    <mergeCell ref="D6:J15"/>
    <mergeCell ref="F18:J18"/>
    <mergeCell ref="F17:J17"/>
    <mergeCell ref="H27:J27"/>
    <mergeCell ref="D23:E23"/>
    <mergeCell ref="F23:G23"/>
    <mergeCell ref="B21:B22"/>
    <mergeCell ref="D21:E21"/>
    <mergeCell ref="D22:E22"/>
    <mergeCell ref="F21:G21"/>
    <mergeCell ref="F22:G22"/>
    <mergeCell ref="I21:J21"/>
    <mergeCell ref="D2:J3"/>
    <mergeCell ref="D29:E29"/>
    <mergeCell ref="D25:J26"/>
    <mergeCell ref="D4:E4"/>
    <mergeCell ref="D5:J5"/>
    <mergeCell ref="D17:E17"/>
    <mergeCell ref="F4:J4"/>
    <mergeCell ref="D19:E19"/>
    <mergeCell ref="F19:J19"/>
    <mergeCell ref="D18:E18"/>
  </mergeCells>
  <conditionalFormatting sqref="J32:K32">
    <cfRule type="dataBar" priority="1">
      <dataBar showValue="0">
        <cfvo type="num" val="0"/>
        <cfvo type="num" val="1"/>
        <color theme="5" tint="0.39997558519241921"/>
      </dataBar>
      <extLst>
        <ext xmlns:x14="http://schemas.microsoft.com/office/spreadsheetml/2009/9/main" uri="{B025F937-C7B1-47D3-B67F-A62EFF666E3E}">
          <x14:id>{7E7DDDF8-06E8-4B5B-AC41-3CFE8C864CD0}</x14:id>
        </ext>
      </extLst>
    </cfRule>
  </conditionalFormatting>
  <dataValidations xWindow="1101" yWindow="870" count="2">
    <dataValidation type="textLength" errorStyle="warning" operator="lessThan" allowBlank="1" showInputMessage="1" showErrorMessage="1" error="You are close to the maximum word count for this field. You only need to add a summary." sqref="D6:J15" xr:uid="{00000000-0002-0000-0100-000000000000}">
      <formula1>2100</formula1>
    </dataValidation>
    <dataValidation type="whole" operator="greaterThan" allowBlank="1" showInputMessage="1" showErrorMessage="1" errorTitle="Population figure too low" error="Enter a figure greater than 1" promptTitle="Population Information" prompt="Ensure the population covered by the body commissioning the service is entered._x000a_" sqref="D29:E29" xr:uid="{00000000-0002-0000-0100-000001000000}">
      <formula1>1</formula1>
    </dataValidation>
  </dataValidations>
  <hyperlinks>
    <hyperlink ref="B28" location="'Version &amp; Notes'!A1" display="Version &amp; Notes" xr:uid="{00000000-0004-0000-0100-000000000000}"/>
  </hyperlinks>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1026" r:id="rId4" name="Button 2">
              <controlPr defaultSize="0" print="0" autoFill="0" autoPict="0" macro="[0]!GotoEIA">
                <anchor moveWithCells="1" sizeWithCells="1">
                  <from>
                    <xdr:col>1</xdr:col>
                    <xdr:colOff>3438525</xdr:colOff>
                    <xdr:row>13</xdr:row>
                    <xdr:rowOff>57150</xdr:rowOff>
                  </from>
                  <to>
                    <xdr:col>1</xdr:col>
                    <xdr:colOff>4705350</xdr:colOff>
                    <xdr:row>16</xdr:row>
                    <xdr:rowOff>76200</xdr:rowOff>
                  </to>
                </anchor>
              </controlPr>
            </control>
          </mc:Choice>
        </mc:AlternateContent>
        <mc:AlternateContent xmlns:mc="http://schemas.openxmlformats.org/markup-compatibility/2006">
          <mc:Choice Requires="x14">
            <control shapeId="1029" r:id="rId5" name="Button 5">
              <controlPr defaultSize="0" print="0" autoFill="0" autoPict="0" macro="[0]!gotosafety">
                <anchor moveWithCells="1" sizeWithCells="1">
                  <from>
                    <xdr:col>1</xdr:col>
                    <xdr:colOff>190500</xdr:colOff>
                    <xdr:row>9</xdr:row>
                    <xdr:rowOff>66675</xdr:rowOff>
                  </from>
                  <to>
                    <xdr:col>1</xdr:col>
                    <xdr:colOff>1457325</xdr:colOff>
                    <xdr:row>12</xdr:row>
                    <xdr:rowOff>104775</xdr:rowOff>
                  </to>
                </anchor>
              </controlPr>
            </control>
          </mc:Choice>
        </mc:AlternateContent>
        <mc:AlternateContent xmlns:mc="http://schemas.openxmlformats.org/markup-compatibility/2006">
          <mc:Choice Requires="x14">
            <control shapeId="1030" r:id="rId6" name="Button 6">
              <controlPr defaultSize="0" print="0" autoFill="0" autoPict="0" macro="[0]!gotoeffectiveness">
                <anchor moveWithCells="1" sizeWithCells="1">
                  <from>
                    <xdr:col>1</xdr:col>
                    <xdr:colOff>1819275</xdr:colOff>
                    <xdr:row>9</xdr:row>
                    <xdr:rowOff>85725</xdr:rowOff>
                  </from>
                  <to>
                    <xdr:col>1</xdr:col>
                    <xdr:colOff>3086100</xdr:colOff>
                    <xdr:row>12</xdr:row>
                    <xdr:rowOff>133350</xdr:rowOff>
                  </to>
                </anchor>
              </controlPr>
            </control>
          </mc:Choice>
        </mc:AlternateContent>
        <mc:AlternateContent xmlns:mc="http://schemas.openxmlformats.org/markup-compatibility/2006">
          <mc:Choice Requires="x14">
            <control shapeId="1031" r:id="rId7" name="Button 7">
              <controlPr defaultSize="0" print="0" autoFill="0" autoPict="0" macro="[0]!gotoexperience">
                <anchor moveWithCells="1" sizeWithCells="1">
                  <from>
                    <xdr:col>1</xdr:col>
                    <xdr:colOff>3438525</xdr:colOff>
                    <xdr:row>9</xdr:row>
                    <xdr:rowOff>76200</xdr:rowOff>
                  </from>
                  <to>
                    <xdr:col>1</xdr:col>
                    <xdr:colOff>4705350</xdr:colOff>
                    <xdr:row>12</xdr:row>
                    <xdr:rowOff>123825</xdr:rowOff>
                  </to>
                </anchor>
              </controlPr>
            </control>
          </mc:Choice>
        </mc:AlternateContent>
        <mc:AlternateContent xmlns:mc="http://schemas.openxmlformats.org/markup-compatibility/2006">
          <mc:Choice Requires="x14">
            <control shapeId="1032" r:id="rId8" name="Button 8">
              <controlPr defaultSize="0" print="0" autoFill="0" autoPict="0" macro="[0]!gotoothers">
                <anchor moveWithCells="1" sizeWithCells="1">
                  <from>
                    <xdr:col>1</xdr:col>
                    <xdr:colOff>190500</xdr:colOff>
                    <xdr:row>13</xdr:row>
                    <xdr:rowOff>38100</xdr:rowOff>
                  </from>
                  <to>
                    <xdr:col>1</xdr:col>
                    <xdr:colOff>1457325</xdr:colOff>
                    <xdr:row>16</xdr:row>
                    <xdr:rowOff>47625</xdr:rowOff>
                  </to>
                </anchor>
              </controlPr>
            </control>
          </mc:Choice>
        </mc:AlternateContent>
        <mc:AlternateContent xmlns:mc="http://schemas.openxmlformats.org/markup-compatibility/2006">
          <mc:Choice Requires="x14">
            <control shapeId="1033" r:id="rId9" name="Button 9">
              <controlPr defaultSize="0" print="0" autoFill="0" autoPict="0" macro="[0]!gotoqiamatrix">
                <anchor moveWithCells="1" sizeWithCells="1">
                  <from>
                    <xdr:col>1</xdr:col>
                    <xdr:colOff>3419475</xdr:colOff>
                    <xdr:row>20</xdr:row>
                    <xdr:rowOff>323850</xdr:rowOff>
                  </from>
                  <to>
                    <xdr:col>1</xdr:col>
                    <xdr:colOff>4733925</xdr:colOff>
                    <xdr:row>21</xdr:row>
                    <xdr:rowOff>238125</xdr:rowOff>
                  </to>
                </anchor>
              </controlPr>
            </control>
          </mc:Choice>
        </mc:AlternateContent>
        <mc:AlternateContent xmlns:mc="http://schemas.openxmlformats.org/markup-compatibility/2006">
          <mc:Choice Requires="x14">
            <control shapeId="1034" r:id="rId10" name="Button 10">
              <controlPr defaultSize="0" print="0" autoFill="0" autoPict="0" macro="[0]!gotosummary">
                <anchor moveWithCells="1" sizeWithCells="1">
                  <from>
                    <xdr:col>1</xdr:col>
                    <xdr:colOff>1819275</xdr:colOff>
                    <xdr:row>18</xdr:row>
                    <xdr:rowOff>57150</xdr:rowOff>
                  </from>
                  <to>
                    <xdr:col>1</xdr:col>
                    <xdr:colOff>3086100</xdr:colOff>
                    <xdr:row>20</xdr:row>
                    <xdr:rowOff>257175</xdr:rowOff>
                  </to>
                </anchor>
              </controlPr>
            </control>
          </mc:Choice>
        </mc:AlternateContent>
        <mc:AlternateContent xmlns:mc="http://schemas.openxmlformats.org/markup-compatibility/2006">
          <mc:Choice Requires="x14">
            <control shapeId="1035" r:id="rId11" name="Button 11">
              <controlPr defaultSize="0" print="0" autoFill="0" autoPict="0" macro="[0]!seeinstructions">
                <anchor moveWithCells="1" sizeWithCells="1">
                  <from>
                    <xdr:col>1</xdr:col>
                    <xdr:colOff>200025</xdr:colOff>
                    <xdr:row>18</xdr:row>
                    <xdr:rowOff>9525</xdr:rowOff>
                  </from>
                  <to>
                    <xdr:col>1</xdr:col>
                    <xdr:colOff>1466850</xdr:colOff>
                    <xdr:row>20</xdr:row>
                    <xdr:rowOff>247650</xdr:rowOff>
                  </to>
                </anchor>
              </controlPr>
            </control>
          </mc:Choice>
        </mc:AlternateContent>
        <mc:AlternateContent xmlns:mc="http://schemas.openxmlformats.org/markup-compatibility/2006">
          <mc:Choice Requires="x14">
            <control shapeId="1036" r:id="rId12" name="Button 12">
              <controlPr defaultSize="0" print="0" autoFill="0" autoPict="0" macro="[0]!gotomeasure">
                <anchor moveWithCells="1" sizeWithCells="1">
                  <from>
                    <xdr:col>1</xdr:col>
                    <xdr:colOff>1819275</xdr:colOff>
                    <xdr:row>13</xdr:row>
                    <xdr:rowOff>57150</xdr:rowOff>
                  </from>
                  <to>
                    <xdr:col>1</xdr:col>
                    <xdr:colOff>3086100</xdr:colOff>
                    <xdr:row>16</xdr:row>
                    <xdr:rowOff>76200</xdr:rowOff>
                  </to>
                </anchor>
              </controlPr>
            </control>
          </mc:Choice>
        </mc:AlternateContent>
        <mc:AlternateContent xmlns:mc="http://schemas.openxmlformats.org/markup-compatibility/2006">
          <mc:Choice Requires="x14">
            <control shapeId="1041" r:id="rId13" name="Button 17">
              <controlPr defaultSize="0" print="0" autoFill="0" autoPict="0" macro="[0]!fullscreen">
                <anchor moveWithCells="1" sizeWithCells="1">
                  <from>
                    <xdr:col>1</xdr:col>
                    <xdr:colOff>200025</xdr:colOff>
                    <xdr:row>20</xdr:row>
                    <xdr:rowOff>323850</xdr:rowOff>
                  </from>
                  <to>
                    <xdr:col>1</xdr:col>
                    <xdr:colOff>1485900</xdr:colOff>
                    <xdr:row>21</xdr:row>
                    <xdr:rowOff>228600</xdr:rowOff>
                  </to>
                </anchor>
              </controlPr>
            </control>
          </mc:Choice>
        </mc:AlternateContent>
        <mc:AlternateContent xmlns:mc="http://schemas.openxmlformats.org/markup-compatibility/2006">
          <mc:Choice Requires="x14">
            <control shapeId="1042" r:id="rId14" name="Button 18">
              <controlPr defaultSize="0" print="0" autoFill="0" autoPict="0" macro="[0]!closefullscreen">
                <anchor moveWithCells="1" sizeWithCells="1">
                  <from>
                    <xdr:col>1</xdr:col>
                    <xdr:colOff>1809750</xdr:colOff>
                    <xdr:row>20</xdr:row>
                    <xdr:rowOff>342900</xdr:rowOff>
                  </from>
                  <to>
                    <xdr:col>1</xdr:col>
                    <xdr:colOff>3086100</xdr:colOff>
                    <xdr:row>21</xdr:row>
                    <xdr:rowOff>228600</xdr:rowOff>
                  </to>
                </anchor>
              </controlPr>
            </control>
          </mc:Choice>
        </mc:AlternateContent>
        <mc:AlternateContent xmlns:mc="http://schemas.openxmlformats.org/markup-compatibility/2006">
          <mc:Choice Requires="x14">
            <control shapeId="1043" r:id="rId15" name="Button 19">
              <controlPr defaultSize="0" print="0" autoFill="0" autoPict="0" macro="[0]!decisionmatrix">
                <anchor moveWithCells="1" sizeWithCells="1">
                  <from>
                    <xdr:col>1</xdr:col>
                    <xdr:colOff>3409950</xdr:colOff>
                    <xdr:row>18</xdr:row>
                    <xdr:rowOff>85725</xdr:rowOff>
                  </from>
                  <to>
                    <xdr:col>1</xdr:col>
                    <xdr:colOff>4733925</xdr:colOff>
                    <xdr:row>20</xdr:row>
                    <xdr:rowOff>257175</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7E7DDDF8-06E8-4B5B-AC41-3CFE8C864CD0}">
            <x14:dataBar minLength="0" maxLength="100" gradient="0" direction="leftToRight">
              <x14:cfvo type="num">
                <xm:f>0</xm:f>
              </x14:cfvo>
              <x14:cfvo type="num">
                <xm:f>1</xm:f>
              </x14:cfvo>
              <x14:negativeFillColor rgb="FFFF0000"/>
              <x14:axisColor rgb="FF000000"/>
            </x14:dataBar>
          </x14:cfRule>
          <xm:sqref>J32:K32</xm:sqref>
        </x14:conditionalFormatting>
      </x14:conditionalFormattings>
    </ext>
    <ext xmlns:x14="http://schemas.microsoft.com/office/spreadsheetml/2009/9/main" uri="{CCE6A557-97BC-4b89-ADB6-D9C93CAAB3DF}">
      <x14:dataValidations xmlns:xm="http://schemas.microsoft.com/office/excel/2006/main" xWindow="1101" yWindow="870" count="3">
        <x14:dataValidation type="list" allowBlank="1" showInputMessage="1" showErrorMessage="1" xr:uid="{00000000-0002-0000-0100-000002000000}">
          <x14:formula1>
            <xm:f>'Decision Matrix'!$AK$7:$AK$10</xm:f>
          </x14:formula1>
          <xm:sqref>I21</xm:sqref>
        </x14:dataValidation>
        <x14:dataValidation type="list" allowBlank="1" showInputMessage="1" showErrorMessage="1" xr:uid="{00000000-0002-0000-0100-000003000000}">
          <x14:formula1>
            <xm:f>'Decision Matrix'!$X$19:$X$23</xm:f>
          </x14:formula1>
          <xm:sqref>F21:G21</xm:sqref>
        </x14:dataValidation>
        <x14:dataValidation type="list" allowBlank="1" showInputMessage="1" showErrorMessage="1" prompt="Indicate whether the QEIA is completed as an initial assessment or at Review of the change proposition." xr:uid="{00000000-0002-0000-0100-000004000000}">
          <x14:formula1>
            <xm:f>'Decision Matrix'!$AK$13:$AK$14</xm:f>
          </x14:formula1>
          <xm:sqref>F19:J19</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rgb="FFC00000"/>
  </sheetPr>
  <dimension ref="B1:S30"/>
  <sheetViews>
    <sheetView zoomScale="90" zoomScaleNormal="90" workbookViewId="0">
      <selection activeCell="I8" sqref="I8:Q11"/>
    </sheetView>
  </sheetViews>
  <sheetFormatPr defaultColWidth="9.140625" defaultRowHeight="15" x14ac:dyDescent="0.25"/>
  <cols>
    <col min="1" max="1" width="4.28515625" style="1" customWidth="1"/>
    <col min="2" max="7" width="9.140625" style="1"/>
    <col min="8" max="8" width="3.140625" style="1" customWidth="1"/>
    <col min="9" max="9" width="41.42578125" style="1" customWidth="1"/>
    <col min="10" max="10" width="2.28515625" style="1" customWidth="1"/>
    <col min="11" max="11" width="9.140625" style="153"/>
    <col min="12" max="12" width="2.28515625" style="1" customWidth="1"/>
    <col min="13" max="13" width="11.5703125" style="1" bestFit="1" customWidth="1"/>
    <col min="14" max="16384" width="9.140625" style="1"/>
  </cols>
  <sheetData>
    <row r="1" spans="2:19" x14ac:dyDescent="0.25">
      <c r="B1" s="212" t="s">
        <v>11</v>
      </c>
      <c r="C1" s="204"/>
    </row>
    <row r="2" spans="2:19" ht="21" x14ac:dyDescent="0.35">
      <c r="B2" s="181" t="s">
        <v>149</v>
      </c>
      <c r="J2" s="1" t="s">
        <v>150</v>
      </c>
      <c r="M2" s="182">
        <f ca="1">TODAY()</f>
        <v>43867</v>
      </c>
    </row>
    <row r="4" spans="2:19" x14ac:dyDescent="0.25">
      <c r="B4" s="154" t="s">
        <v>162</v>
      </c>
      <c r="I4" s="154" t="s">
        <v>137</v>
      </c>
    </row>
    <row r="5" spans="2:19" x14ac:dyDescent="0.25">
      <c r="I5" s="277" t="str">
        <f>Menu!F4</f>
        <v>Moving day case procedures, outpatients, community clinics from Teignmouth Community Hospital &amp; not implementing rehab beds.</v>
      </c>
      <c r="J5" s="273"/>
      <c r="K5" s="264"/>
      <c r="L5" s="273"/>
      <c r="M5" s="273"/>
      <c r="N5" s="273"/>
      <c r="O5" s="273"/>
      <c r="P5" s="273"/>
      <c r="Q5" s="278"/>
    </row>
    <row r="7" spans="2:19" x14ac:dyDescent="0.25">
      <c r="I7" s="154" t="s">
        <v>175</v>
      </c>
    </row>
    <row r="8" spans="2:19" x14ac:dyDescent="0.25">
      <c r="I8" s="508" t="str">
        <f>Menu!D6</f>
        <v>UPDATE: Preparation for consultation has taken more time than originally anticipated. As time has lapsed, the team has taken this opportunity to undertake more detailed travel and activity analysis and commission specific engagement from Healthwatch to test assumptions made. The QEIA has therefore been updated to this effect, primarily in Experience, EIA and uploaded attachments..
BACKGROUND: In January 2017, SDT CCG agreed a new model of care which invested in health and wellbeing teams, including intermediate care and development of health and wellbeing centres. The Coastal locality was an early adopter of this model which sited  acute community services in Dawlish and health and wellbeing services in Teignmouth. 12 rehabilitation beds were included in the plans but never implemented due to the effectiveness of intermediate care provided by the health and wellbeing team.
CONTEXT: Completing the implementation of the care model and planning for their sustainable future, the 3 Teignmouth GP practices (two of which are planning to merge) now wish to co-locate their main surgeries in a new health and wellbeing centre where the health and wellbeing team and voluntary sector can join them. The practices are responsible for consulting with their registered patients about such a move and this is governed through the CCG Primary Care Committee.  A move of the health and wellbeing staff base or the voluntary sector is not a matter for public consultation.
CCG PROPOSALS: The CCG is responsible for consultation in relation to outpatient/community clinics and day case procedure services which are provided in Teignmouth Community Hospital. The CCG also needs to re-consult on 12 rehabilitation beds which have never been implemented due to the success of intermediate care provided by the health and wellbeing team. 
There is a desire to keep providing in the locality all services currently delivered from Teignmouth Community Hospital. We have evaluated the impact of moving the patient-facing services commissioned by the CCG  to Dawlish Community Hospital or a health and wellbeing centre in Teignmouth town centre. This QEIA reviews impact of moving frequently used clinics to the health and wellbeing centre with day case procedures and specialist clinics to Dawlish Community Hospital. If all the changes described here took place, Teignmouth Community Hospital would close.
Teignmouth Community Hospital sees 23,478 people in a year across all the services. Divided by 52, this averages to 451 people attending per week.</v>
      </c>
      <c r="J8" s="509"/>
      <c r="K8" s="509"/>
      <c r="L8" s="509"/>
      <c r="M8" s="509"/>
      <c r="N8" s="509"/>
      <c r="O8" s="509"/>
      <c r="P8" s="509"/>
      <c r="Q8" s="510"/>
    </row>
    <row r="9" spans="2:19" ht="16.5" customHeight="1" x14ac:dyDescent="0.25">
      <c r="I9" s="511"/>
      <c r="J9" s="512"/>
      <c r="K9" s="512"/>
      <c r="L9" s="512"/>
      <c r="M9" s="512"/>
      <c r="N9" s="512"/>
      <c r="O9" s="512"/>
      <c r="P9" s="512"/>
      <c r="Q9" s="513"/>
    </row>
    <row r="10" spans="2:19" x14ac:dyDescent="0.25">
      <c r="I10" s="511"/>
      <c r="J10" s="512"/>
      <c r="K10" s="512"/>
      <c r="L10" s="512"/>
      <c r="M10" s="512"/>
      <c r="N10" s="512"/>
      <c r="O10" s="512"/>
      <c r="P10" s="512"/>
      <c r="Q10" s="513"/>
    </row>
    <row r="11" spans="2:19" ht="273" customHeight="1" x14ac:dyDescent="0.25">
      <c r="I11" s="514"/>
      <c r="J11" s="515"/>
      <c r="K11" s="515"/>
      <c r="L11" s="515"/>
      <c r="M11" s="515"/>
      <c r="N11" s="515"/>
      <c r="O11" s="515"/>
      <c r="P11" s="515"/>
      <c r="Q11" s="516"/>
    </row>
    <row r="13" spans="2:19" ht="15.75" x14ac:dyDescent="0.25">
      <c r="I13" s="526" t="s">
        <v>178</v>
      </c>
      <c r="J13" s="526"/>
      <c r="K13" s="526"/>
      <c r="L13" s="526"/>
      <c r="M13" s="526"/>
      <c r="N13" s="526"/>
      <c r="O13" s="526"/>
      <c r="P13" s="526"/>
      <c r="Q13" s="526"/>
    </row>
    <row r="14" spans="2:19" ht="23.25" customHeight="1" x14ac:dyDescent="0.25">
      <c r="I14" s="276" t="s">
        <v>255</v>
      </c>
      <c r="J14" s="273"/>
      <c r="K14" s="350">
        <f>'QIA Matrix'!M13</f>
        <v>100</v>
      </c>
      <c r="L14" s="273"/>
      <c r="M14" s="520" t="str">
        <f>IF(K14=0,"No overall change",IF(K14&gt;0,"Improvement in overall quality",IF(K14&lt;0,"Reduction in overall quality - look to mitigate","FAULT")))</f>
        <v>Improvement in overall quality</v>
      </c>
      <c r="N14" s="520"/>
      <c r="O14" s="520"/>
      <c r="P14" s="520"/>
      <c r="Q14" s="521"/>
    </row>
    <row r="15" spans="2:19" x14ac:dyDescent="0.25">
      <c r="H15" s="3"/>
      <c r="I15" s="259"/>
      <c r="J15" s="257"/>
      <c r="K15" s="258"/>
      <c r="L15" s="257"/>
      <c r="M15" s="257"/>
      <c r="N15" s="257"/>
      <c r="O15" s="257"/>
      <c r="P15" s="257"/>
      <c r="Q15" s="257"/>
      <c r="R15" s="3"/>
      <c r="S15" s="3"/>
    </row>
    <row r="16" spans="2:19" ht="15.75" x14ac:dyDescent="0.25">
      <c r="I16" s="274" t="s">
        <v>254</v>
      </c>
      <c r="J16" s="273"/>
      <c r="K16" s="349">
        <f>'QIA Matrix'!M12</f>
        <v>100</v>
      </c>
      <c r="L16" s="273"/>
      <c r="M16" s="520" t="str">
        <f>IF(K16&lt;20,"Low Impact",IF(K16&lt;51,"Medium Impact",IF(K16&lt;80,"High Impact","Very High Impact")))</f>
        <v>Very High Impact</v>
      </c>
      <c r="N16" s="520"/>
      <c r="O16" s="520"/>
      <c r="P16" s="520"/>
      <c r="Q16" s="521"/>
    </row>
    <row r="17" spans="9:17" x14ac:dyDescent="0.25">
      <c r="I17" s="154"/>
    </row>
    <row r="18" spans="9:17" ht="15.75" x14ac:dyDescent="0.25">
      <c r="I18" s="274" t="s">
        <v>398</v>
      </c>
      <c r="J18" s="273"/>
      <c r="K18" s="350">
        <f>'QIA Matrix'!M14</f>
        <v>50</v>
      </c>
      <c r="L18" s="273"/>
      <c r="M18" s="520" t="str">
        <f>IF(K18=0,"No overall change",IF(K18&gt;0,"Positive effect on other impacts",IF(K18&lt;0,"Negative effect on other impacts","FAULT")))</f>
        <v>Positive effect on other impacts</v>
      </c>
      <c r="N18" s="520"/>
      <c r="O18" s="520"/>
      <c r="P18" s="520"/>
      <c r="Q18" s="521"/>
    </row>
    <row r="19" spans="9:17" ht="25.5" customHeight="1" x14ac:dyDescent="0.3">
      <c r="I19" s="527" t="s">
        <v>179</v>
      </c>
      <c r="J19" s="527"/>
      <c r="K19" s="527"/>
      <c r="L19" s="527"/>
      <c r="M19" s="527"/>
      <c r="N19" s="527"/>
      <c r="O19" s="527"/>
      <c r="P19" s="527"/>
      <c r="Q19" s="527"/>
    </row>
    <row r="20" spans="9:17" ht="15.75" x14ac:dyDescent="0.25">
      <c r="I20" s="275" t="s">
        <v>127</v>
      </c>
      <c r="J20" s="271"/>
      <c r="K20" s="357">
        <f>EIA!F59</f>
        <v>4</v>
      </c>
      <c r="L20" s="359"/>
      <c r="M20" s="522" t="str">
        <f>IF(K20=0,"Neutral effect","Consider actions to mitigate")</f>
        <v>Consider actions to mitigate</v>
      </c>
      <c r="N20" s="522"/>
      <c r="O20" s="522"/>
      <c r="P20" s="522"/>
      <c r="Q20" s="523"/>
    </row>
    <row r="21" spans="9:17" ht="15.75" x14ac:dyDescent="0.25">
      <c r="I21" s="355" t="s">
        <v>161</v>
      </c>
      <c r="J21" s="3"/>
      <c r="K21" s="358">
        <f>EIA!D61</f>
        <v>16</v>
      </c>
      <c r="L21" s="360"/>
      <c r="M21" s="524" t="str">
        <f>IF(EIA!D68="Yes","Equality Impact Assessment Complete","Equality Impact Assessment not completed")</f>
        <v>Equality Impact Assessment Complete</v>
      </c>
      <c r="N21" s="524"/>
      <c r="O21" s="524"/>
      <c r="P21" s="524"/>
      <c r="Q21" s="525"/>
    </row>
    <row r="22" spans="9:17" x14ac:dyDescent="0.25">
      <c r="I22" s="356" t="s">
        <v>317</v>
      </c>
      <c r="J22" s="272"/>
      <c r="K22" s="352" t="str">
        <f>IF(EIA!N59=0,"No","Yes")</f>
        <v>Yes</v>
      </c>
      <c r="L22" s="361"/>
      <c r="M22" s="272"/>
      <c r="N22" s="272"/>
      <c r="O22" s="272"/>
      <c r="P22" s="272"/>
      <c r="Q22" s="241"/>
    </row>
    <row r="23" spans="9:17" x14ac:dyDescent="0.25">
      <c r="I23" s="154"/>
    </row>
    <row r="24" spans="9:17" ht="15.75" x14ac:dyDescent="0.25">
      <c r="I24" s="154" t="s">
        <v>64</v>
      </c>
      <c r="K24" s="518" t="str">
        <f>Menu!F17</f>
        <v>Jo Curtis</v>
      </c>
      <c r="L24" s="518"/>
      <c r="M24" s="518"/>
      <c r="N24" s="518"/>
      <c r="O24" s="518"/>
      <c r="P24" s="518"/>
      <c r="Q24" s="518"/>
    </row>
    <row r="25" spans="9:17" x14ac:dyDescent="0.25">
      <c r="I25" s="154"/>
    </row>
    <row r="26" spans="9:17" ht="15.75" x14ac:dyDescent="0.25">
      <c r="I26" s="154" t="s">
        <v>83</v>
      </c>
      <c r="K26" s="517" t="str">
        <f>Menu!F21</f>
        <v>None</v>
      </c>
      <c r="L26" s="517"/>
      <c r="M26" s="517"/>
      <c r="N26" s="517"/>
      <c r="O26" s="517"/>
      <c r="P26" s="517"/>
      <c r="Q26" s="517"/>
    </row>
    <row r="27" spans="9:17" x14ac:dyDescent="0.25">
      <c r="I27" s="154"/>
    </row>
    <row r="28" spans="9:17" ht="15.75" x14ac:dyDescent="0.25">
      <c r="I28" s="154" t="s">
        <v>147</v>
      </c>
      <c r="K28" s="517" t="str">
        <f>Menu!I21</f>
        <v>Not Considered</v>
      </c>
      <c r="L28" s="517"/>
      <c r="M28" s="517"/>
      <c r="N28" s="517"/>
      <c r="O28" s="517"/>
      <c r="P28" s="517"/>
      <c r="Q28" s="517"/>
    </row>
    <row r="30" spans="9:17" ht="15.75" x14ac:dyDescent="0.25">
      <c r="I30" s="154" t="s">
        <v>148</v>
      </c>
      <c r="K30" s="519">
        <f>Menu!F22</f>
        <v>42736</v>
      </c>
      <c r="L30" s="519"/>
      <c r="M30" s="519"/>
      <c r="N30" s="519"/>
      <c r="O30" s="519"/>
      <c r="P30" s="519"/>
      <c r="Q30" s="519"/>
    </row>
  </sheetData>
  <mergeCells count="12">
    <mergeCell ref="I8:Q11"/>
    <mergeCell ref="K26:Q26"/>
    <mergeCell ref="K28:Q28"/>
    <mergeCell ref="K24:Q24"/>
    <mergeCell ref="K30:Q30"/>
    <mergeCell ref="M16:Q16"/>
    <mergeCell ref="M18:Q18"/>
    <mergeCell ref="M20:Q20"/>
    <mergeCell ref="M21:Q21"/>
    <mergeCell ref="I13:Q13"/>
    <mergeCell ref="I19:Q19"/>
    <mergeCell ref="M14:Q14"/>
  </mergeCells>
  <conditionalFormatting sqref="K18">
    <cfRule type="cellIs" dxfId="31" priority="14" operator="equal">
      <formula>0</formula>
    </cfRule>
    <cfRule type="cellIs" dxfId="30" priority="15" operator="lessThan">
      <formula>0</formula>
    </cfRule>
    <cfRule type="cellIs" dxfId="29" priority="16" operator="greaterThan">
      <formula>0</formula>
    </cfRule>
  </conditionalFormatting>
  <conditionalFormatting sqref="K20">
    <cfRule type="cellIs" dxfId="28" priority="12" operator="equal">
      <formula>0</formula>
    </cfRule>
    <cfRule type="cellIs" dxfId="27" priority="13" operator="greaterThan">
      <formula>0</formula>
    </cfRule>
  </conditionalFormatting>
  <conditionalFormatting sqref="K21">
    <cfRule type="cellIs" dxfId="26" priority="10" operator="lessThan">
      <formula>0</formula>
    </cfRule>
    <cfRule type="cellIs" dxfId="25" priority="11" operator="greaterThan">
      <formula>-1</formula>
    </cfRule>
  </conditionalFormatting>
  <conditionalFormatting sqref="K14">
    <cfRule type="cellIs" dxfId="24" priority="7" operator="equal">
      <formula>0</formula>
    </cfRule>
    <cfRule type="cellIs" dxfId="23" priority="8" operator="lessThan">
      <formula>0</formula>
    </cfRule>
    <cfRule type="cellIs" dxfId="22" priority="9" operator="greaterThan">
      <formula>0</formula>
    </cfRule>
  </conditionalFormatting>
  <conditionalFormatting sqref="K16">
    <cfRule type="cellIs" dxfId="21" priority="3" operator="greaterThan">
      <formula>81</formula>
    </cfRule>
    <cfRule type="cellIs" dxfId="20" priority="4" operator="between">
      <formula>51</formula>
      <formula>80</formula>
    </cfRule>
    <cfRule type="cellIs" dxfId="19" priority="5" operator="between">
      <formula>21</formula>
      <formula>50</formula>
    </cfRule>
    <cfRule type="cellIs" dxfId="18" priority="6" operator="lessThan">
      <formula>20</formula>
    </cfRule>
  </conditionalFormatting>
  <conditionalFormatting sqref="K22">
    <cfRule type="cellIs" dxfId="17" priority="1" operator="equal">
      <formula>"Yes"</formula>
    </cfRule>
    <cfRule type="cellIs" dxfId="16" priority="2" operator="equal">
      <formula>"No"</formula>
    </cfRule>
  </conditionalFormatting>
  <hyperlinks>
    <hyperlink ref="B1" location="Menu!A1" display="Click to return to menu" xr:uid="{00000000-0004-0000-0200-000000000000}"/>
  </hyperlinks>
  <pageMargins left="0.7" right="0.7" top="0.75" bottom="0.75" header="0.3" footer="0.3"/>
  <pageSetup paperSize="9" orientation="portrait" horizontalDpi="300" verticalDpi="300"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tabColor rgb="FFFFC000"/>
  </sheetPr>
  <dimension ref="B1:N19"/>
  <sheetViews>
    <sheetView topLeftCell="A6" zoomScaleNormal="100" workbookViewId="0">
      <selection activeCell="C8" sqref="C8:M8"/>
    </sheetView>
  </sheetViews>
  <sheetFormatPr defaultColWidth="9.140625" defaultRowHeight="15" x14ac:dyDescent="0.25"/>
  <cols>
    <col min="1" max="1" width="4.28515625" style="13" customWidth="1"/>
    <col min="2" max="2" width="26.140625" style="13" customWidth="1"/>
    <col min="3" max="3" width="13.28515625" style="13" customWidth="1"/>
    <col min="4" max="8" width="9.140625" style="13"/>
    <col min="9" max="9" width="26.140625" style="13" customWidth="1"/>
    <col min="10" max="16384" width="9.140625" style="13"/>
  </cols>
  <sheetData>
    <row r="1" spans="2:14" x14ac:dyDescent="0.25">
      <c r="B1" s="209" t="s">
        <v>11</v>
      </c>
    </row>
    <row r="2" spans="2:14" ht="23.25" x14ac:dyDescent="0.35">
      <c r="B2" s="104" t="s">
        <v>0</v>
      </c>
    </row>
    <row r="4" spans="2:14" ht="45" x14ac:dyDescent="0.25">
      <c r="B4" s="237" t="s">
        <v>223</v>
      </c>
      <c r="C4" s="529" t="s">
        <v>89</v>
      </c>
      <c r="D4" s="529"/>
      <c r="E4" s="529"/>
      <c r="F4" s="529"/>
      <c r="G4" s="529"/>
      <c r="H4" s="529"/>
      <c r="I4" s="529"/>
      <c r="J4" s="529"/>
      <c r="K4" s="529"/>
      <c r="L4" s="529"/>
      <c r="M4" s="529"/>
    </row>
    <row r="5" spans="2:14" ht="84.75" customHeight="1" x14ac:dyDescent="0.25">
      <c r="B5" s="454" t="s">
        <v>406</v>
      </c>
      <c r="C5" s="530" t="s">
        <v>407</v>
      </c>
      <c r="D5" s="531"/>
      <c r="E5" s="531"/>
      <c r="F5" s="531"/>
      <c r="G5" s="531"/>
      <c r="H5" s="531"/>
      <c r="I5" s="531"/>
      <c r="J5" s="531"/>
      <c r="K5" s="531"/>
      <c r="L5" s="531"/>
      <c r="M5" s="532"/>
    </row>
    <row r="7" spans="2:14" ht="33" customHeight="1" x14ac:dyDescent="0.25">
      <c r="B7" s="157" t="s">
        <v>6</v>
      </c>
      <c r="C7" s="533" t="s">
        <v>224</v>
      </c>
      <c r="D7" s="533"/>
      <c r="E7" s="533"/>
      <c r="F7" s="533"/>
      <c r="G7" s="533"/>
      <c r="H7" s="533"/>
      <c r="I7" s="533"/>
      <c r="J7" s="533"/>
      <c r="K7" s="533"/>
      <c r="L7" s="533"/>
      <c r="M7" s="533"/>
    </row>
    <row r="8" spans="2:14" ht="215.25" customHeight="1" x14ac:dyDescent="0.25">
      <c r="B8" s="456" t="s">
        <v>329</v>
      </c>
      <c r="C8" s="530" t="s">
        <v>481</v>
      </c>
      <c r="D8" s="531"/>
      <c r="E8" s="531"/>
      <c r="F8" s="531"/>
      <c r="G8" s="531"/>
      <c r="H8" s="531"/>
      <c r="I8" s="531"/>
      <c r="J8" s="531"/>
      <c r="K8" s="531"/>
      <c r="L8" s="531"/>
      <c r="M8" s="532"/>
    </row>
    <row r="9" spans="2:14" ht="15.75" thickBot="1" x14ac:dyDescent="0.3"/>
    <row r="10" spans="2:14" ht="15.75" thickBot="1" x14ac:dyDescent="0.3">
      <c r="B10" s="205">
        <v>2</v>
      </c>
      <c r="C10" s="13" t="s">
        <v>257</v>
      </c>
    </row>
    <row r="11" spans="2:14" ht="15.75" thickBot="1" x14ac:dyDescent="0.3">
      <c r="B11" s="105"/>
      <c r="J11" s="105" t="s">
        <v>259</v>
      </c>
    </row>
    <row r="12" spans="2:14" ht="15.75" thickBot="1" x14ac:dyDescent="0.3">
      <c r="B12" s="205">
        <v>451</v>
      </c>
      <c r="C12" s="13" t="s">
        <v>291</v>
      </c>
      <c r="J12" s="194">
        <f>IF(B12&gt;'Decision Matrix'!AY15,5,IF(AND(B12&lt;='Decision Matrix'!AZ14,B12&gt;='Decision Matrix'!AY14),4,IF(AND(B12&lt;='Decision Matrix'!AZ13,B12&gt;='Decision Matrix'!AY13),3,IF(AND(B12&lt;='Decision Matrix'!AZ12,B12&gt;='Decision Matrix'!AY12),2,IF(B12&lt;='Decision Matrix'!AZ11,1,0)))))</f>
        <v>2</v>
      </c>
      <c r="K12" s="265"/>
      <c r="L12" s="265"/>
    </row>
    <row r="13" spans="2:14" ht="16.5" thickBot="1" x14ac:dyDescent="0.3">
      <c r="B13" s="106"/>
    </row>
    <row r="14" spans="2:14" ht="16.5" thickBot="1" x14ac:dyDescent="0.3">
      <c r="B14" s="206">
        <v>52</v>
      </c>
      <c r="C14" s="13" t="s">
        <v>258</v>
      </c>
      <c r="J14" s="194">
        <f>IF(B14&gt;40,5,IF(AND(B14&lt;=40,B14&gt;=31),4,IF(AND(B25&lt;=30,B14&gt;=21),3,IF(AND(B14&lt;=20,B14&gt;=11),2,IF(B14&lt;=10,1,0)))))</f>
        <v>5</v>
      </c>
      <c r="K14" s="265"/>
      <c r="L14" s="265"/>
    </row>
    <row r="15" spans="2:14" ht="15.75" x14ac:dyDescent="0.25">
      <c r="B15" s="107"/>
    </row>
    <row r="16" spans="2:14" ht="15.75" thickBot="1" x14ac:dyDescent="0.3">
      <c r="B16" s="155" t="s">
        <v>133</v>
      </c>
      <c r="I16" s="528"/>
      <c r="J16" s="528"/>
      <c r="K16" s="528"/>
      <c r="L16" s="528"/>
      <c r="M16" s="528"/>
      <c r="N16" s="528"/>
    </row>
    <row r="17" spans="2:2" ht="127.5" customHeight="1" thickBot="1" x14ac:dyDescent="0.3">
      <c r="B17" s="184" t="str">
        <f>HLOOKUP(B10,'Decision Matrix'!B11:L17,4)</f>
        <v xml:space="preserve">Minor benefit, requiring minor intervention 
Reduction in length of hospital stay by 1-3 days </v>
      </c>
    </row>
    <row r="18" spans="2:2" ht="15.75" x14ac:dyDescent="0.25">
      <c r="B18" s="107"/>
    </row>
    <row r="19" spans="2:2" ht="15.75" x14ac:dyDescent="0.25">
      <c r="B19" s="107"/>
    </row>
  </sheetData>
  <sheetProtection password="CDC6" sheet="1" objects="1" scenarios="1" selectLockedCells="1"/>
  <mergeCells count="5">
    <mergeCell ref="I16:N16"/>
    <mergeCell ref="C4:M4"/>
    <mergeCell ref="C5:M5"/>
    <mergeCell ref="C8:M8"/>
    <mergeCell ref="C7:M7"/>
  </mergeCells>
  <dataValidations count="2">
    <dataValidation type="whole" allowBlank="1" showInputMessage="1" showErrorMessage="1" error="Value is above 52 weeks i.e. 1 year." sqref="B14" xr:uid="{00000000-0002-0000-0300-000000000000}">
      <formula1>0</formula1>
      <formula2>52</formula2>
    </dataValidation>
    <dataValidation type="whole" allowBlank="1" showInputMessage="1" showErrorMessage="1" error="A number between 0 and 10,000" sqref="B12" xr:uid="{00000000-0002-0000-0300-000001000000}">
      <formula1>0</formula1>
      <formula2>10000</formula2>
    </dataValidation>
  </dataValidations>
  <hyperlinks>
    <hyperlink ref="B1" location="Menu!A1" display="Click to return to menu" xr:uid="{00000000-0004-0000-0300-000000000000}"/>
  </hyperlinks>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2272" r:id="rId4" name="Button 224">
              <controlPr defaultSize="0" print="0" autoFill="0" autoPict="0" macro="[0]!gotoeffectiveness">
                <anchor moveWithCells="1" sizeWithCells="1">
                  <from>
                    <xdr:col>2</xdr:col>
                    <xdr:colOff>561975</xdr:colOff>
                    <xdr:row>16</xdr:row>
                    <xdr:rowOff>0</xdr:rowOff>
                  </from>
                  <to>
                    <xdr:col>6</xdr:col>
                    <xdr:colOff>571500</xdr:colOff>
                    <xdr:row>16</xdr:row>
                    <xdr:rowOff>466725</xdr:rowOff>
                  </to>
                </anchor>
              </controlPr>
            </control>
          </mc:Choice>
        </mc:AlternateContent>
      </controls>
    </mc:Choice>
  </mc:AlternateContent>
  <extLst>
    <ext xmlns:x14="http://schemas.microsoft.com/office/spreadsheetml/2009/9/main" uri="{CCE6A557-97BC-4b89-ADB6-D9C93CAAB3DF}">
      <x14:dataValidations xmlns:xm="http://schemas.microsoft.com/office/excel/2006/main" count="1">
        <x14:dataValidation type="list" allowBlank="1" showInputMessage="1" showErrorMessage="1" prompt="Total Impact Score for safety from -5 (Very High negative impact) to 5 (Very high positive impact)" xr:uid="{00000000-0002-0000-0300-000002000000}">
          <x14:formula1>
            <xm:f>'Decision Matrix'!$X$5:$X$15</xm:f>
          </x14:formula1>
          <xm:sqref>B10</xm:sqref>
        </x14:dataValidation>
      </x14:dataValidations>
    </ext>
  </extLs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
    <tabColor rgb="FFFFC000"/>
  </sheetPr>
  <dimension ref="B1:N19"/>
  <sheetViews>
    <sheetView topLeftCell="A6" zoomScale="90" zoomScaleNormal="90" workbookViewId="0">
      <selection activeCell="C8" sqref="C8"/>
    </sheetView>
  </sheetViews>
  <sheetFormatPr defaultColWidth="9.140625" defaultRowHeight="15" x14ac:dyDescent="0.25"/>
  <cols>
    <col min="1" max="1" width="4.28515625" style="13" customWidth="1"/>
    <col min="2" max="2" width="25.5703125" style="13" bestFit="1" customWidth="1"/>
    <col min="3" max="3" width="115.5703125" style="13" customWidth="1"/>
    <col min="4" max="16384" width="9.140625" style="13"/>
  </cols>
  <sheetData>
    <row r="1" spans="2:14" x14ac:dyDescent="0.25">
      <c r="B1" s="209" t="s">
        <v>400</v>
      </c>
    </row>
    <row r="2" spans="2:14" ht="23.25" x14ac:dyDescent="0.35">
      <c r="B2" s="104" t="s">
        <v>16</v>
      </c>
    </row>
    <row r="4" spans="2:14" ht="45" x14ac:dyDescent="0.25">
      <c r="B4" s="237" t="s">
        <v>223</v>
      </c>
      <c r="C4" s="157" t="s">
        <v>89</v>
      </c>
    </row>
    <row r="5" spans="2:14" ht="84.75" customHeight="1" x14ac:dyDescent="0.25">
      <c r="B5" s="185" t="str">
        <f>Safety!B5</f>
        <v>Teignmouth hospital services:
- Theatre services
- Outpatient clinics
- 12 rehabilitation beds that have not been provided.</v>
      </c>
      <c r="C5" s="415" t="str">
        <f>Safety!C5</f>
        <v>Theatre services to move to Dawlish Community Hosptial, less than 4 miles away.
Specialist outpatients (used once or twice a year by patients from a wider footprint than Coastal Locality) to move to Dawlish Communtiy Hospital.
Community outpatient clinics (high use, mainly from people within the locality) to move tless than a mile down the road to the proposed health and wellbeing centre in the town. Rehabilitation beds were previously committed to but not clinically required.</v>
      </c>
    </row>
    <row r="6" spans="2:14" x14ac:dyDescent="0.25">
      <c r="F6" s="110"/>
      <c r="G6" s="110"/>
      <c r="H6" s="110"/>
      <c r="I6" s="110"/>
      <c r="J6" s="110"/>
      <c r="K6" s="110"/>
      <c r="L6" s="110"/>
      <c r="M6" s="110"/>
      <c r="N6" s="110"/>
    </row>
    <row r="7" spans="2:14" ht="28.5" customHeight="1" x14ac:dyDescent="0.25">
      <c r="B7" s="157" t="s">
        <v>6</v>
      </c>
      <c r="C7" s="416" t="s">
        <v>225</v>
      </c>
      <c r="D7" s="243"/>
      <c r="E7" s="243"/>
      <c r="F7" s="243"/>
      <c r="G7" s="243"/>
      <c r="H7" s="243"/>
      <c r="I7" s="243"/>
      <c r="J7" s="243"/>
      <c r="K7" s="243"/>
      <c r="L7" s="243"/>
      <c r="M7" s="243"/>
      <c r="N7" s="110"/>
    </row>
    <row r="8" spans="2:14" ht="235.5" customHeight="1" x14ac:dyDescent="0.25">
      <c r="B8" s="455" t="s">
        <v>330</v>
      </c>
      <c r="C8" s="454" t="s">
        <v>482</v>
      </c>
      <c r="D8" s="110"/>
      <c r="E8" s="110"/>
      <c r="F8" s="110"/>
      <c r="G8" s="110"/>
      <c r="H8" s="110"/>
      <c r="I8" s="110"/>
      <c r="J8" s="110"/>
      <c r="K8" s="110"/>
      <c r="L8" s="110"/>
      <c r="M8" s="110"/>
      <c r="N8" s="110"/>
    </row>
    <row r="9" spans="2:14" ht="15.75" thickBot="1" x14ac:dyDescent="0.3"/>
    <row r="10" spans="2:14" ht="15.75" thickBot="1" x14ac:dyDescent="0.3">
      <c r="B10" s="205">
        <v>4</v>
      </c>
      <c r="C10" s="203" t="s">
        <v>260</v>
      </c>
    </row>
    <row r="11" spans="2:14" x14ac:dyDescent="0.25">
      <c r="B11" s="193"/>
    </row>
    <row r="12" spans="2:14" ht="15.75" thickBot="1" x14ac:dyDescent="0.3">
      <c r="B12" s="155" t="s">
        <v>133</v>
      </c>
    </row>
    <row r="13" spans="2:14" x14ac:dyDescent="0.25">
      <c r="B13" s="534" t="str">
        <f>HLOOKUP(B10,'Decision Matrix'!B11:L17,5)</f>
        <v>Compliance with national standards with significant benefit to patients</v>
      </c>
    </row>
    <row r="14" spans="2:14" x14ac:dyDescent="0.25">
      <c r="B14" s="535"/>
    </row>
    <row r="15" spans="2:14" x14ac:dyDescent="0.25">
      <c r="B15" s="535"/>
    </row>
    <row r="16" spans="2:14" x14ac:dyDescent="0.25">
      <c r="B16" s="535"/>
    </row>
    <row r="17" spans="2:2" x14ac:dyDescent="0.25">
      <c r="B17" s="535"/>
    </row>
    <row r="18" spans="2:2" x14ac:dyDescent="0.25">
      <c r="B18" s="535"/>
    </row>
    <row r="19" spans="2:2" ht="15.75" thickBot="1" x14ac:dyDescent="0.3">
      <c r="B19" s="536"/>
    </row>
  </sheetData>
  <sheetProtection password="CDC6" sheet="1" objects="1" scenarios="1" selectLockedCells="1"/>
  <mergeCells count="1">
    <mergeCell ref="B13:B19"/>
  </mergeCells>
  <hyperlinks>
    <hyperlink ref="B1" location="Menu!A1" display="Click to return to menu" xr:uid="{00000000-0004-0000-0400-000000000000}"/>
  </hyperlinks>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3079" r:id="rId4" name="Button 7">
              <controlPr defaultSize="0" print="0" autoFill="0" autoPict="0" macro="[0]!gotoexperience">
                <anchor moveWithCells="1" sizeWithCells="1">
                  <from>
                    <xdr:col>2</xdr:col>
                    <xdr:colOff>466725</xdr:colOff>
                    <xdr:row>12</xdr:row>
                    <xdr:rowOff>9525</xdr:rowOff>
                  </from>
                  <to>
                    <xdr:col>2</xdr:col>
                    <xdr:colOff>3305175</xdr:colOff>
                    <xdr:row>14</xdr:row>
                    <xdr:rowOff>161925</xdr:rowOff>
                  </to>
                </anchor>
              </controlPr>
            </control>
          </mc:Choice>
        </mc:AlternateContent>
      </controls>
    </mc:Choice>
  </mc:AlternateContent>
  <extLst>
    <ext xmlns:x14="http://schemas.microsoft.com/office/spreadsheetml/2009/9/main" uri="{CCE6A557-97BC-4b89-ADB6-D9C93CAAB3DF}">
      <x14:dataValidations xmlns:xm="http://schemas.microsoft.com/office/excel/2006/main" xWindow="133" yWindow="565" count="1">
        <x14:dataValidation type="list" allowBlank="1" showInputMessage="1" showErrorMessage="1" prompt="Total Impact Score for effectiveness from -5 (Very High negative impact) to 5 (Very high positive impact)" xr:uid="{00000000-0002-0000-0400-000000000000}">
          <x14:formula1>
            <xm:f>'Decision Matrix'!$X$5:$X$15</xm:f>
          </x14:formula1>
          <xm:sqref>B10</xm:sqref>
        </x14:dataValidation>
      </x14:dataValidations>
    </ext>
  </extLst>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5">
    <tabColor rgb="FFFFC000"/>
  </sheetPr>
  <dimension ref="B1:C13"/>
  <sheetViews>
    <sheetView topLeftCell="A7" zoomScale="90" zoomScaleNormal="90" workbookViewId="0">
      <selection activeCell="C8" sqref="C8"/>
    </sheetView>
  </sheetViews>
  <sheetFormatPr defaultColWidth="9.140625" defaultRowHeight="15" x14ac:dyDescent="0.25"/>
  <cols>
    <col min="1" max="1" width="4.28515625" style="13" customWidth="1"/>
    <col min="2" max="2" width="29.7109375" style="13" bestFit="1" customWidth="1"/>
    <col min="3" max="3" width="115.5703125" style="13" customWidth="1"/>
    <col min="4" max="16384" width="9.140625" style="13"/>
  </cols>
  <sheetData>
    <row r="1" spans="2:3" x14ac:dyDescent="0.25">
      <c r="B1" s="209" t="s">
        <v>57</v>
      </c>
    </row>
    <row r="2" spans="2:3" ht="23.25" x14ac:dyDescent="0.35">
      <c r="B2" s="104" t="s">
        <v>7</v>
      </c>
    </row>
    <row r="4" spans="2:3" ht="45" x14ac:dyDescent="0.25">
      <c r="B4" s="237" t="s">
        <v>223</v>
      </c>
      <c r="C4" s="157" t="s">
        <v>89</v>
      </c>
    </row>
    <row r="5" spans="2:3" ht="84.75" customHeight="1" x14ac:dyDescent="0.25">
      <c r="B5" s="185" t="str">
        <f>Safety!B5</f>
        <v>Teignmouth hospital services:
- Theatre services
- Outpatient clinics
- 12 rehabilitation beds that have not been provided.</v>
      </c>
      <c r="C5" s="185" t="str">
        <f>Safety!C5</f>
        <v>Theatre services to move to Dawlish Community Hosptial, less than 4 miles away.
Specialist outpatients (used once or twice a year by patients from a wider footprint than Coastal Locality) to move to Dawlish Communtiy Hospital.
Community outpatient clinics (high use, mainly from people within the locality) to move tless than a mile down the road to the proposed health and wellbeing centre in the town. Rehabilitation beds were previously committed to but not clinically required.</v>
      </c>
    </row>
    <row r="7" spans="2:3" ht="36" customHeight="1" x14ac:dyDescent="0.25">
      <c r="B7" s="157" t="s">
        <v>6</v>
      </c>
      <c r="C7" s="416" t="s">
        <v>226</v>
      </c>
    </row>
    <row r="8" spans="2:3" ht="241.5" customHeight="1" x14ac:dyDescent="0.25">
      <c r="B8" s="455" t="s">
        <v>331</v>
      </c>
      <c r="C8" s="454" t="s">
        <v>483</v>
      </c>
    </row>
    <row r="9" spans="2:3" ht="15.75" thickBot="1" x14ac:dyDescent="0.3"/>
    <row r="10" spans="2:3" ht="15.75" thickBot="1" x14ac:dyDescent="0.3">
      <c r="B10" s="205">
        <v>4</v>
      </c>
      <c r="C10" s="203" t="s">
        <v>260</v>
      </c>
    </row>
    <row r="12" spans="2:3" ht="16.5" customHeight="1" thickBot="1" x14ac:dyDescent="0.3">
      <c r="B12" s="155" t="s">
        <v>133</v>
      </c>
      <c r="C12" s="158"/>
    </row>
    <row r="13" spans="2:3" ht="133.5" customHeight="1" thickBot="1" x14ac:dyDescent="0.3">
      <c r="B13" s="184" t="str">
        <f>HLOOKUP(B10,'Decision Matrix'!B11:L17,6)</f>
        <v xml:space="preserve">Multiple letters of praise / positive independent review 
Repeatedly exceeds internal standards </v>
      </c>
    </row>
  </sheetData>
  <sheetProtection password="CDC6" sheet="1" objects="1" scenarios="1" selectLockedCells="1"/>
  <hyperlinks>
    <hyperlink ref="B1" location="Menu!A1" display="Click to return to menu" xr:uid="{00000000-0004-0000-0500-000000000000}"/>
  </hyperlinks>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4106" r:id="rId4" name="Button 10">
              <controlPr defaultSize="0" print="0" autoFill="0" autoPict="0" macro="[0]!gotoothers">
                <anchor moveWithCells="1" sizeWithCells="1">
                  <from>
                    <xdr:col>2</xdr:col>
                    <xdr:colOff>447675</xdr:colOff>
                    <xdr:row>12</xdr:row>
                    <xdr:rowOff>19050</xdr:rowOff>
                  </from>
                  <to>
                    <xdr:col>2</xdr:col>
                    <xdr:colOff>3048000</xdr:colOff>
                    <xdr:row>12</xdr:row>
                    <xdr:rowOff>390525</xdr:rowOff>
                  </to>
                </anchor>
              </controlPr>
            </control>
          </mc:Choice>
        </mc:AlternateContent>
      </controls>
    </mc:Choice>
  </mc:AlternateContent>
  <extLst>
    <ext xmlns:x14="http://schemas.microsoft.com/office/spreadsheetml/2009/9/main" uri="{CCE6A557-97BC-4b89-ADB6-D9C93CAAB3DF}">
      <x14:dataValidations xmlns:xm="http://schemas.microsoft.com/office/excel/2006/main" count="1">
        <x14:dataValidation type="list" allowBlank="1" showInputMessage="1" showErrorMessage="1" prompt="Total Impact Score for Experience from -5 (Very High negative impact) to 5 (Very high positive impact)" xr:uid="{00000000-0002-0000-0500-000000000000}">
          <x14:formula1>
            <xm:f>'Decision Matrix'!$X$5:$X$15</xm:f>
          </x14:formula1>
          <xm:sqref>B10</xm:sqref>
        </x14:dataValidation>
      </x14:dataValidations>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6">
    <tabColor rgb="FFFFC000"/>
  </sheetPr>
  <dimension ref="A1:N17"/>
  <sheetViews>
    <sheetView topLeftCell="A7" zoomScale="90" zoomScaleNormal="90" workbookViewId="0">
      <selection activeCell="B14" sqref="B14"/>
    </sheetView>
  </sheetViews>
  <sheetFormatPr defaultColWidth="9.140625" defaultRowHeight="15" x14ac:dyDescent="0.25"/>
  <cols>
    <col min="1" max="1" width="4.28515625" style="13" customWidth="1"/>
    <col min="2" max="2" width="48.5703125" style="13" customWidth="1"/>
    <col min="3" max="3" width="12.28515625" style="13" customWidth="1"/>
    <col min="4" max="4" width="24.42578125" style="13" customWidth="1"/>
    <col min="5" max="5" width="10.140625" style="13" customWidth="1"/>
    <col min="6" max="6" width="9.140625" style="13"/>
    <col min="7" max="7" width="10.7109375" style="13" customWidth="1"/>
    <col min="8" max="8" width="18" style="13" customWidth="1"/>
    <col min="9" max="11" width="9.140625" style="13"/>
    <col min="12" max="12" width="12.85546875" style="13" customWidth="1"/>
    <col min="13" max="13" width="9.7109375" style="13" customWidth="1"/>
    <col min="14" max="16384" width="9.140625" style="13"/>
  </cols>
  <sheetData>
    <row r="1" spans="1:14" x14ac:dyDescent="0.25">
      <c r="B1" s="210" t="s">
        <v>11</v>
      </c>
    </row>
    <row r="2" spans="1:14" ht="23.25" x14ac:dyDescent="0.35">
      <c r="B2" s="104" t="s">
        <v>396</v>
      </c>
    </row>
    <row r="3" spans="1:14" ht="17.25" customHeight="1" x14ac:dyDescent="0.25"/>
    <row r="4" spans="1:14" ht="30" x14ac:dyDescent="0.25">
      <c r="B4" s="237" t="s">
        <v>223</v>
      </c>
      <c r="C4" s="187" t="s">
        <v>8</v>
      </c>
    </row>
    <row r="5" spans="1:14" ht="84.75" customHeight="1" x14ac:dyDescent="0.25">
      <c r="B5" s="185" t="str">
        <f>Safety!B5</f>
        <v>Teignmouth hospital services:
- Theatre services
- Outpatient clinics
- 12 rehabilitation beds that have not been provided.</v>
      </c>
      <c r="C5" s="537" t="str">
        <f>Safety!C5</f>
        <v>Theatre services to move to Dawlish Community Hosptial, less than 4 miles away.
Specialist outpatients (used once or twice a year by patients from a wider footprint than Coastal Locality) to move to Dawlish Communtiy Hospital.
Community outpatient clinics (high use, mainly from people within the locality) to move tless than a mile down the road to the proposed health and wellbeing centre in the town. Rehabilitation beds were previously committed to but not clinically required.</v>
      </c>
      <c r="D5" s="538"/>
      <c r="E5" s="538"/>
      <c r="F5" s="538"/>
      <c r="G5" s="538"/>
      <c r="H5" s="538"/>
      <c r="I5" s="538"/>
      <c r="J5" s="538"/>
      <c r="K5" s="538"/>
      <c r="L5" s="538"/>
      <c r="M5" s="539"/>
    </row>
    <row r="6" spans="1:14" x14ac:dyDescent="0.25">
      <c r="B6" s="110"/>
      <c r="C6" s="110"/>
    </row>
    <row r="7" spans="1:14" ht="41.25" customHeight="1" x14ac:dyDescent="0.25">
      <c r="B7" s="157" t="s">
        <v>6</v>
      </c>
      <c r="C7" s="533" t="s">
        <v>87</v>
      </c>
      <c r="D7" s="533"/>
      <c r="E7" s="533"/>
      <c r="F7" s="533"/>
      <c r="G7" s="533"/>
      <c r="H7" s="533"/>
      <c r="I7" s="533"/>
      <c r="J7" s="533"/>
      <c r="K7" s="533"/>
      <c r="L7" s="533"/>
      <c r="M7" s="533"/>
    </row>
    <row r="8" spans="1:14" ht="276" customHeight="1" x14ac:dyDescent="0.25">
      <c r="A8" s="13" t="s">
        <v>57</v>
      </c>
      <c r="B8" s="418" t="s">
        <v>332</v>
      </c>
      <c r="C8" s="530" t="s">
        <v>433</v>
      </c>
      <c r="D8" s="531"/>
      <c r="E8" s="531"/>
      <c r="F8" s="531"/>
      <c r="G8" s="531"/>
      <c r="H8" s="531"/>
      <c r="I8" s="531"/>
      <c r="J8" s="531"/>
      <c r="K8" s="531"/>
      <c r="L8" s="531"/>
      <c r="M8" s="532"/>
    </row>
    <row r="9" spans="1:14" ht="18" customHeight="1" x14ac:dyDescent="0.25">
      <c r="B9" s="366" t="s">
        <v>324</v>
      </c>
      <c r="C9" s="159"/>
      <c r="D9" s="159"/>
      <c r="E9" s="159"/>
      <c r="F9" s="159"/>
      <c r="G9" s="159"/>
      <c r="H9" s="159"/>
      <c r="I9" s="159"/>
      <c r="J9" s="159"/>
      <c r="K9" s="159"/>
      <c r="L9" s="159"/>
      <c r="M9" s="159"/>
    </row>
    <row r="10" spans="1:14" s="203" customFormat="1" ht="30.75" customHeight="1" x14ac:dyDescent="0.25">
      <c r="B10" s="369" t="s">
        <v>321</v>
      </c>
      <c r="D10" s="159" t="s">
        <v>325</v>
      </c>
      <c r="E10" s="540" t="str">
        <f>'Decision Matrix'!A23</f>
        <v>Financial sustainability</v>
      </c>
      <c r="F10" s="544"/>
      <c r="G10" s="541"/>
      <c r="H10" s="363" t="s">
        <v>167</v>
      </c>
      <c r="I10" s="540" t="str">
        <f>'Decision Matrix'!A24</f>
        <v>Staff Experience</v>
      </c>
      <c r="J10" s="541"/>
      <c r="K10" s="363" t="s">
        <v>167</v>
      </c>
      <c r="L10" s="367" t="str">
        <f>'Decision Matrix'!A25</f>
        <v>Carers</v>
      </c>
      <c r="M10" s="363" t="s">
        <v>167</v>
      </c>
    </row>
    <row r="11" spans="1:14" ht="25.5" customHeight="1" x14ac:dyDescent="0.25">
      <c r="B11" s="118" t="s">
        <v>260</v>
      </c>
      <c r="C11" s="203"/>
      <c r="D11" s="203"/>
      <c r="E11" s="542" t="str">
        <f>'Decision Matrix'!A27</f>
        <v>Impact on Partner Organisations</v>
      </c>
      <c r="F11" s="545"/>
      <c r="G11" s="543"/>
      <c r="H11" s="363" t="s">
        <v>166</v>
      </c>
      <c r="I11" s="542" t="str">
        <f>'Decision Matrix'!A28</f>
        <v>Environment</v>
      </c>
      <c r="J11" s="543"/>
      <c r="K11" s="363" t="s">
        <v>166</v>
      </c>
      <c r="L11" s="368" t="str">
        <f>'Decision Matrix'!A26</f>
        <v>Reputation</v>
      </c>
      <c r="M11" s="363" t="s">
        <v>166</v>
      </c>
    </row>
    <row r="12" spans="1:14" ht="16.5" customHeight="1" x14ac:dyDescent="0.25">
      <c r="B12" s="363">
        <v>5</v>
      </c>
      <c r="C12" s="203"/>
      <c r="D12" s="364"/>
      <c r="E12" s="364"/>
      <c r="F12" s="364"/>
      <c r="G12" s="364"/>
      <c r="H12" s="365"/>
      <c r="I12" s="110"/>
      <c r="J12" s="221"/>
      <c r="K12" s="221"/>
      <c r="L12" s="221"/>
      <c r="M12" s="221"/>
    </row>
    <row r="13" spans="1:14" ht="15.75" thickBot="1" x14ac:dyDescent="0.3">
      <c r="B13" s="105"/>
      <c r="C13" s="203"/>
      <c r="D13" s="203"/>
      <c r="E13" s="203"/>
      <c r="F13" s="203"/>
      <c r="G13" s="203"/>
      <c r="I13" s="262" t="s">
        <v>259</v>
      </c>
    </row>
    <row r="14" spans="1:14" ht="15.75" thickBot="1" x14ac:dyDescent="0.3">
      <c r="B14" s="362">
        <f>Safety!B12</f>
        <v>451</v>
      </c>
      <c r="C14" s="203" t="s">
        <v>292</v>
      </c>
      <c r="D14" s="203"/>
      <c r="E14" s="203"/>
      <c r="F14" s="203"/>
      <c r="G14" s="203"/>
      <c r="I14" s="194">
        <f>IF(B14&gt;'Decision Matrix'!AY15,5,IF(AND(B14&lt;='Decision Matrix'!AZ14,B14&gt;='Decision Matrix'!AY14),4,IF(AND(B14&lt;='Decision Matrix'!AZ13,B14&gt;='Decision Matrix'!AY13),3,IF(AND(B14&lt;='Decision Matrix'!AZ12,B14&gt;='Decision Matrix'!AY12),2,IF(B14&lt;='Decision Matrix'!AZ11,1,0)))))</f>
        <v>2</v>
      </c>
      <c r="J14" s="265"/>
      <c r="K14" s="265"/>
    </row>
    <row r="15" spans="1:14" x14ac:dyDescent="0.25">
      <c r="B15" s="110"/>
    </row>
    <row r="16" spans="1:14" ht="18" customHeight="1" x14ac:dyDescent="0.25">
      <c r="B16" s="155" t="s">
        <v>133</v>
      </c>
      <c r="I16" s="528"/>
      <c r="J16" s="528"/>
      <c r="K16" s="528"/>
      <c r="L16" s="528"/>
      <c r="M16" s="528"/>
      <c r="N16" s="528"/>
    </row>
    <row r="17" spans="1:2" ht="270.75" customHeight="1" x14ac:dyDescent="0.25">
      <c r="A17" s="270">
        <f>VLOOKUP(B10,'Decision Matrix'!AH6:AI11,2,FALSE)</f>
        <v>8</v>
      </c>
      <c r="B17" s="269" t="str">
        <f>HLOOKUP(B12,'Decision Matrix'!B20:L28,A17)</f>
        <v>A large number of partner organisations will experience sustained and service critical pressure relief or improvement.</v>
      </c>
    </row>
  </sheetData>
  <sheetProtection password="CDC6" sheet="1" objects="1" scenarios="1" selectLockedCells="1"/>
  <mergeCells count="8">
    <mergeCell ref="I16:N16"/>
    <mergeCell ref="C5:M5"/>
    <mergeCell ref="C8:M8"/>
    <mergeCell ref="C7:M7"/>
    <mergeCell ref="I10:J10"/>
    <mergeCell ref="I11:J11"/>
    <mergeCell ref="E10:G10"/>
    <mergeCell ref="E11:G11"/>
  </mergeCells>
  <dataValidations count="1">
    <dataValidation type="whole" allowBlank="1" showInputMessage="1" showErrorMessage="1" error="A number between 0 and 10,000" sqref="B14" xr:uid="{00000000-0002-0000-0600-000000000000}">
      <formula1>0</formula1>
      <formula2>10000</formula2>
    </dataValidation>
  </dataValidations>
  <hyperlinks>
    <hyperlink ref="B1" location="Menu!A1" display="Click to return to menu" xr:uid="{00000000-0004-0000-0600-000000000000}"/>
  </hyperlink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6347" r:id="rId4" name="Button 203">
              <controlPr defaultSize="0" print="0" autoFill="0" autoPict="0" macro="[0]!gotomeasure">
                <anchor moveWithCells="1" sizeWithCells="1">
                  <from>
                    <xdr:col>2</xdr:col>
                    <xdr:colOff>409575</xdr:colOff>
                    <xdr:row>16</xdr:row>
                    <xdr:rowOff>57150</xdr:rowOff>
                  </from>
                  <to>
                    <xdr:col>5</xdr:col>
                    <xdr:colOff>9525</xdr:colOff>
                    <xdr:row>16</xdr:row>
                    <xdr:rowOff>504825</xdr:rowOff>
                  </to>
                </anchor>
              </controlPr>
            </control>
          </mc:Choice>
        </mc:AlternateContent>
      </controls>
    </mc:Choice>
  </mc:AlternateContent>
  <extLst>
    <ext xmlns:x14="http://schemas.microsoft.com/office/spreadsheetml/2009/9/main" uri="{CCE6A557-97BC-4b89-ADB6-D9C93CAAB3DF}">
      <x14:dataValidations xmlns:xm="http://schemas.microsoft.com/office/excel/2006/main" count="3">
        <x14:dataValidation type="list" allowBlank="1" showInputMessage="1" showErrorMessage="1" prompt="Total Impact Score for other impacts from -5 (Very High negative impact) to 5 (Very high positive impact)" xr:uid="{00000000-0002-0000-0600-000001000000}">
          <x14:formula1>
            <xm:f>'Decision Matrix'!$X$5:$X$15</xm:f>
          </x14:formula1>
          <xm:sqref>B12</xm:sqref>
        </x14:dataValidation>
        <x14:dataValidation type="list" allowBlank="1" showInputMessage="1" showErrorMessage="1" xr:uid="{00000000-0002-0000-0600-000002000000}">
          <x14:formula1>
            <xm:f>'Decision Matrix'!$AH$6:$AH$11</xm:f>
          </x14:formula1>
          <xm:sqref>B10</xm:sqref>
        </x14:dataValidation>
        <x14:dataValidation type="list" allowBlank="1" showInputMessage="1" showErrorMessage="1" xr:uid="{00000000-0002-0000-0600-000003000000}">
          <x14:formula1>
            <xm:f>'Decision Matrix'!$AI$19:$AI$21</xm:f>
          </x14:formula1>
          <xm:sqref>H10:H11 K10:K11 M10:M11</xm:sqref>
        </x14:dataValidation>
      </x14:dataValidations>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tabColor rgb="FFFFC000"/>
  </sheetPr>
  <dimension ref="A1:AM307"/>
  <sheetViews>
    <sheetView zoomScale="90" zoomScaleNormal="90" workbookViewId="0">
      <selection activeCell="R15" sqref="R15"/>
    </sheetView>
  </sheetViews>
  <sheetFormatPr defaultColWidth="9.140625" defaultRowHeight="15" x14ac:dyDescent="0.25"/>
  <cols>
    <col min="1" max="1" width="4.28515625" style="203" customWidth="1"/>
    <col min="2" max="2" width="22.42578125" style="13" customWidth="1"/>
    <col min="3" max="8" width="9.140625" style="13"/>
    <col min="9" max="9" width="1.7109375" style="13" customWidth="1"/>
    <col min="10" max="10" width="4" style="13" customWidth="1"/>
    <col min="11" max="15" width="9.140625" style="13"/>
    <col min="16" max="16" width="29.42578125" style="13" customWidth="1"/>
    <col min="17" max="17" width="25.85546875" style="13" customWidth="1"/>
    <col min="18" max="18" width="16.42578125" style="13" customWidth="1"/>
    <col min="19" max="16384" width="9.140625" style="13"/>
  </cols>
  <sheetData>
    <row r="1" spans="2:18" x14ac:dyDescent="0.25">
      <c r="B1" s="211" t="s">
        <v>11</v>
      </c>
    </row>
    <row r="2" spans="2:18" ht="23.25" x14ac:dyDescent="0.35">
      <c r="B2" s="104" t="s">
        <v>308</v>
      </c>
    </row>
    <row r="3" spans="2:18" x14ac:dyDescent="0.25">
      <c r="B3" s="549" t="s">
        <v>88</v>
      </c>
      <c r="C3" s="549"/>
      <c r="D3" s="549"/>
      <c r="E3" s="549"/>
      <c r="F3" s="549"/>
      <c r="G3" s="549"/>
      <c r="H3" s="549"/>
      <c r="I3" s="549"/>
      <c r="J3" s="549"/>
      <c r="K3" s="549"/>
      <c r="L3" s="549"/>
      <c r="M3" s="549"/>
      <c r="N3" s="549"/>
      <c r="O3" s="549"/>
      <c r="P3" s="549"/>
    </row>
    <row r="4" spans="2:18" s="203" customFormat="1" x14ac:dyDescent="0.25">
      <c r="B4" s="238"/>
      <c r="C4" s="238"/>
      <c r="D4" s="238"/>
      <c r="E4" s="238"/>
      <c r="F4" s="238"/>
      <c r="G4" s="238"/>
      <c r="H4" s="238"/>
      <c r="I4" s="238"/>
      <c r="J4" s="238"/>
      <c r="K4" s="238"/>
      <c r="L4" s="238"/>
      <c r="M4" s="238"/>
      <c r="N4" s="238"/>
      <c r="O4" s="238"/>
      <c r="P4" s="238"/>
    </row>
    <row r="5" spans="2:18" x14ac:dyDescent="0.25">
      <c r="B5" s="551" t="s">
        <v>214</v>
      </c>
      <c r="C5" s="551"/>
      <c r="D5" s="551"/>
      <c r="E5" s="551"/>
      <c r="F5" s="551"/>
      <c r="G5" s="551" t="s">
        <v>216</v>
      </c>
      <c r="H5" s="551"/>
      <c r="I5" s="551"/>
      <c r="J5" s="551"/>
      <c r="K5" s="551" t="s">
        <v>313</v>
      </c>
      <c r="L5" s="551"/>
      <c r="M5" s="551"/>
      <c r="N5" s="551"/>
      <c r="O5" s="551"/>
      <c r="P5" s="551"/>
      <c r="Q5" s="105" t="s">
        <v>306</v>
      </c>
      <c r="R5" s="105" t="s">
        <v>307</v>
      </c>
    </row>
    <row r="6" spans="2:18" x14ac:dyDescent="0.25">
      <c r="B6" s="530" t="s">
        <v>408</v>
      </c>
      <c r="C6" s="531"/>
      <c r="D6" s="531"/>
      <c r="E6" s="531"/>
      <c r="F6" s="532"/>
      <c r="G6" s="546" t="s">
        <v>219</v>
      </c>
      <c r="H6" s="547"/>
      <c r="I6" s="547"/>
      <c r="J6" s="548"/>
      <c r="K6" s="530" t="s">
        <v>409</v>
      </c>
      <c r="L6" s="531"/>
      <c r="M6" s="531"/>
      <c r="N6" s="531"/>
      <c r="O6" s="531"/>
      <c r="P6" s="532"/>
      <c r="Q6" s="343" t="s">
        <v>410</v>
      </c>
      <c r="R6" s="344">
        <v>43191</v>
      </c>
    </row>
    <row r="7" spans="2:18" x14ac:dyDescent="0.25">
      <c r="B7" s="530" t="s">
        <v>411</v>
      </c>
      <c r="C7" s="531"/>
      <c r="D7" s="531"/>
      <c r="E7" s="531"/>
      <c r="F7" s="532"/>
      <c r="G7" s="546" t="s">
        <v>219</v>
      </c>
      <c r="H7" s="547"/>
      <c r="I7" s="547"/>
      <c r="J7" s="548"/>
      <c r="K7" s="530" t="s">
        <v>412</v>
      </c>
      <c r="L7" s="531"/>
      <c r="M7" s="531"/>
      <c r="N7" s="531"/>
      <c r="O7" s="531"/>
      <c r="P7" s="532"/>
      <c r="Q7" s="343" t="s">
        <v>413</v>
      </c>
      <c r="R7" s="344">
        <v>43191</v>
      </c>
    </row>
    <row r="8" spans="2:18" x14ac:dyDescent="0.25">
      <c r="B8" s="530" t="s">
        <v>414</v>
      </c>
      <c r="C8" s="531"/>
      <c r="D8" s="531"/>
      <c r="E8" s="531"/>
      <c r="F8" s="532"/>
      <c r="G8" s="546" t="s">
        <v>219</v>
      </c>
      <c r="H8" s="547"/>
      <c r="I8" s="547"/>
      <c r="J8" s="548"/>
      <c r="K8" s="530" t="s">
        <v>415</v>
      </c>
      <c r="L8" s="531"/>
      <c r="M8" s="531"/>
      <c r="N8" s="531"/>
      <c r="O8" s="531"/>
      <c r="P8" s="532"/>
      <c r="Q8" s="343" t="s">
        <v>425</v>
      </c>
      <c r="R8" s="344">
        <v>43191</v>
      </c>
    </row>
    <row r="9" spans="2:18" x14ac:dyDescent="0.25">
      <c r="B9" s="530" t="s">
        <v>416</v>
      </c>
      <c r="C9" s="531"/>
      <c r="D9" s="531"/>
      <c r="E9" s="531"/>
      <c r="F9" s="532"/>
      <c r="G9" s="546" t="s">
        <v>219</v>
      </c>
      <c r="H9" s="547"/>
      <c r="I9" s="547"/>
      <c r="J9" s="548"/>
      <c r="K9" s="530" t="s">
        <v>415</v>
      </c>
      <c r="L9" s="531"/>
      <c r="M9" s="531"/>
      <c r="N9" s="531"/>
      <c r="O9" s="531"/>
      <c r="P9" s="532"/>
      <c r="Q9" s="343" t="s">
        <v>425</v>
      </c>
      <c r="R9" s="344">
        <v>43191</v>
      </c>
    </row>
    <row r="10" spans="2:18" x14ac:dyDescent="0.25">
      <c r="B10" s="530" t="s">
        <v>426</v>
      </c>
      <c r="C10" s="531"/>
      <c r="D10" s="531"/>
      <c r="E10" s="531"/>
      <c r="F10" s="532"/>
      <c r="G10" s="546" t="s">
        <v>219</v>
      </c>
      <c r="H10" s="547"/>
      <c r="I10" s="547"/>
      <c r="J10" s="548"/>
      <c r="K10" s="530" t="s">
        <v>420</v>
      </c>
      <c r="L10" s="531"/>
      <c r="M10" s="531"/>
      <c r="N10" s="531"/>
      <c r="O10" s="531"/>
      <c r="P10" s="532"/>
      <c r="Q10" s="343" t="s">
        <v>423</v>
      </c>
      <c r="R10" s="344">
        <v>43191</v>
      </c>
    </row>
    <row r="11" spans="2:18" x14ac:dyDescent="0.25">
      <c r="B11" s="530" t="s">
        <v>427</v>
      </c>
      <c r="C11" s="531"/>
      <c r="D11" s="531"/>
      <c r="E11" s="531"/>
      <c r="F11" s="532"/>
      <c r="G11" s="546" t="s">
        <v>219</v>
      </c>
      <c r="H11" s="547"/>
      <c r="I11" s="547"/>
      <c r="J11" s="548"/>
      <c r="K11" s="530" t="s">
        <v>428</v>
      </c>
      <c r="L11" s="531"/>
      <c r="M11" s="531"/>
      <c r="N11" s="531"/>
      <c r="O11" s="531"/>
      <c r="P11" s="532"/>
      <c r="Q11" s="343" t="s">
        <v>423</v>
      </c>
      <c r="R11" s="344">
        <v>43191</v>
      </c>
    </row>
    <row r="12" spans="2:18" x14ac:dyDescent="0.25">
      <c r="B12" s="530" t="s">
        <v>421</v>
      </c>
      <c r="C12" s="531"/>
      <c r="D12" s="531"/>
      <c r="E12" s="531"/>
      <c r="F12" s="532"/>
      <c r="G12" s="546" t="s">
        <v>219</v>
      </c>
      <c r="H12" s="547"/>
      <c r="I12" s="547"/>
      <c r="J12" s="548"/>
      <c r="K12" s="530" t="s">
        <v>429</v>
      </c>
      <c r="L12" s="531"/>
      <c r="M12" s="531"/>
      <c r="N12" s="531"/>
      <c r="O12" s="531"/>
      <c r="P12" s="532"/>
      <c r="Q12" s="343" t="s">
        <v>424</v>
      </c>
      <c r="R12" s="344">
        <v>43191</v>
      </c>
    </row>
    <row r="13" spans="2:18" x14ac:dyDescent="0.25">
      <c r="B13" s="530" t="s">
        <v>422</v>
      </c>
      <c r="C13" s="531"/>
      <c r="D13" s="531"/>
      <c r="E13" s="531"/>
      <c r="F13" s="532"/>
      <c r="G13" s="546" t="s">
        <v>222</v>
      </c>
      <c r="H13" s="547"/>
      <c r="I13" s="547"/>
      <c r="J13" s="548"/>
      <c r="K13" s="530" t="s">
        <v>430</v>
      </c>
      <c r="L13" s="531"/>
      <c r="M13" s="531"/>
      <c r="N13" s="531"/>
      <c r="O13" s="531"/>
      <c r="P13" s="532"/>
      <c r="Q13" s="343" t="s">
        <v>431</v>
      </c>
      <c r="R13" s="344">
        <v>43373</v>
      </c>
    </row>
    <row r="14" spans="2:18" x14ac:dyDescent="0.25">
      <c r="B14" s="530" t="s">
        <v>437</v>
      </c>
      <c r="C14" s="531"/>
      <c r="D14" s="531"/>
      <c r="E14" s="531"/>
      <c r="F14" s="532"/>
      <c r="G14" s="546" t="s">
        <v>219</v>
      </c>
      <c r="H14" s="547"/>
      <c r="I14" s="547"/>
      <c r="J14" s="548"/>
      <c r="K14" s="530" t="s">
        <v>438</v>
      </c>
      <c r="L14" s="531"/>
      <c r="M14" s="531"/>
      <c r="N14" s="531"/>
      <c r="O14" s="531"/>
      <c r="P14" s="532"/>
      <c r="Q14" s="343" t="s">
        <v>424</v>
      </c>
      <c r="R14" s="344">
        <v>43344</v>
      </c>
    </row>
    <row r="15" spans="2:18" ht="14.45" x14ac:dyDescent="0.3">
      <c r="B15" s="530"/>
      <c r="C15" s="531"/>
      <c r="D15" s="531"/>
      <c r="E15" s="531"/>
      <c r="F15" s="532"/>
      <c r="G15" s="546"/>
      <c r="H15" s="547"/>
      <c r="I15" s="547"/>
      <c r="J15" s="548"/>
      <c r="K15" s="530"/>
      <c r="L15" s="531"/>
      <c r="M15" s="531"/>
      <c r="N15" s="531"/>
      <c r="O15" s="531"/>
      <c r="P15" s="532"/>
      <c r="Q15" s="343"/>
      <c r="R15" s="344"/>
    </row>
    <row r="16" spans="2:18" s="203" customFormat="1" ht="14.45" x14ac:dyDescent="0.3">
      <c r="B16" s="530"/>
      <c r="C16" s="531"/>
      <c r="D16" s="531"/>
      <c r="E16" s="531"/>
      <c r="F16" s="532"/>
      <c r="G16" s="546"/>
      <c r="H16" s="547"/>
      <c r="I16" s="547"/>
      <c r="J16" s="548"/>
      <c r="K16" s="530"/>
      <c r="L16" s="531"/>
      <c r="M16" s="531"/>
      <c r="N16" s="531"/>
      <c r="O16" s="531"/>
      <c r="P16" s="532"/>
      <c r="Q16" s="343"/>
      <c r="R16" s="344"/>
    </row>
    <row r="17" spans="1:39" s="203" customFormat="1" ht="14.45" x14ac:dyDescent="0.3">
      <c r="B17" s="530"/>
      <c r="C17" s="531"/>
      <c r="D17" s="531"/>
      <c r="E17" s="531"/>
      <c r="F17" s="532"/>
      <c r="G17" s="546"/>
      <c r="H17" s="547"/>
      <c r="I17" s="547"/>
      <c r="J17" s="548"/>
      <c r="K17" s="530"/>
      <c r="L17" s="531"/>
      <c r="M17" s="531"/>
      <c r="N17" s="531"/>
      <c r="O17" s="531"/>
      <c r="P17" s="532"/>
      <c r="Q17" s="343"/>
      <c r="R17" s="344"/>
    </row>
    <row r="18" spans="1:39" s="203" customFormat="1" ht="14.45" x14ac:dyDescent="0.3">
      <c r="B18" s="530"/>
      <c r="C18" s="531"/>
      <c r="D18" s="531"/>
      <c r="E18" s="531"/>
      <c r="F18" s="532"/>
      <c r="G18" s="546"/>
      <c r="H18" s="547"/>
      <c r="I18" s="547"/>
      <c r="J18" s="548"/>
      <c r="K18" s="530"/>
      <c r="L18" s="531"/>
      <c r="M18" s="531"/>
      <c r="N18" s="531"/>
      <c r="O18" s="531"/>
      <c r="P18" s="532"/>
      <c r="Q18" s="343"/>
      <c r="R18" s="344"/>
    </row>
    <row r="19" spans="1:39" s="203" customFormat="1" ht="14.45" x14ac:dyDescent="0.3">
      <c r="B19" s="530"/>
      <c r="C19" s="531"/>
      <c r="D19" s="531"/>
      <c r="E19" s="531"/>
      <c r="F19" s="532"/>
      <c r="G19" s="546"/>
      <c r="H19" s="547"/>
      <c r="I19" s="547"/>
      <c r="J19" s="548"/>
      <c r="K19" s="530"/>
      <c r="L19" s="531"/>
      <c r="M19" s="531"/>
      <c r="N19" s="531"/>
      <c r="O19" s="531"/>
      <c r="P19" s="532"/>
      <c r="Q19" s="343"/>
      <c r="R19" s="344"/>
    </row>
    <row r="20" spans="1:39" s="203" customFormat="1" ht="14.45" x14ac:dyDescent="0.3">
      <c r="B20" s="530"/>
      <c r="C20" s="531"/>
      <c r="D20" s="531"/>
      <c r="E20" s="531"/>
      <c r="F20" s="532"/>
      <c r="G20" s="546"/>
      <c r="H20" s="547"/>
      <c r="I20" s="547"/>
      <c r="J20" s="548"/>
      <c r="K20" s="530"/>
      <c r="L20" s="531"/>
      <c r="M20" s="531"/>
      <c r="N20" s="531"/>
      <c r="O20" s="531"/>
      <c r="P20" s="532"/>
      <c r="Q20" s="343"/>
      <c r="R20" s="344"/>
    </row>
    <row r="21" spans="1:39" ht="14.45" x14ac:dyDescent="0.3">
      <c r="B21" s="530"/>
      <c r="C21" s="531"/>
      <c r="D21" s="531"/>
      <c r="E21" s="531"/>
      <c r="F21" s="532"/>
      <c r="G21" s="546"/>
      <c r="H21" s="547"/>
      <c r="I21" s="547"/>
      <c r="J21" s="548"/>
      <c r="K21" s="530"/>
      <c r="L21" s="531"/>
      <c r="M21" s="531"/>
      <c r="N21" s="531"/>
      <c r="O21" s="531"/>
      <c r="P21" s="532"/>
      <c r="Q21" s="343"/>
      <c r="R21" s="344"/>
    </row>
    <row r="22" spans="1:39" ht="14.45" x14ac:dyDescent="0.3">
      <c r="A22" s="345"/>
      <c r="B22" s="346"/>
      <c r="C22" s="346"/>
      <c r="D22" s="346"/>
      <c r="E22" s="346"/>
      <c r="F22" s="346"/>
      <c r="G22" s="346"/>
      <c r="H22" s="346"/>
      <c r="I22" s="346"/>
      <c r="J22" s="346"/>
      <c r="K22" s="346"/>
      <c r="L22" s="346"/>
      <c r="M22" s="346"/>
      <c r="N22" s="346"/>
      <c r="O22" s="346"/>
      <c r="P22" s="346"/>
      <c r="Q22" s="345"/>
      <c r="R22" s="345"/>
      <c r="S22" s="345"/>
      <c r="T22" s="345"/>
      <c r="U22" s="345"/>
      <c r="V22" s="345"/>
      <c r="W22" s="345"/>
      <c r="X22" s="345"/>
      <c r="Y22" s="345"/>
      <c r="Z22" s="345"/>
      <c r="AA22" s="345"/>
      <c r="AB22" s="345"/>
      <c r="AC22" s="345"/>
      <c r="AD22" s="345"/>
      <c r="AE22" s="345"/>
      <c r="AF22" s="345"/>
      <c r="AG22" s="345"/>
      <c r="AH22" s="345"/>
      <c r="AI22" s="345"/>
      <c r="AJ22" s="345"/>
      <c r="AK22" s="345"/>
      <c r="AL22" s="345"/>
      <c r="AM22" s="345"/>
    </row>
    <row r="23" spans="1:39" x14ac:dyDescent="0.25">
      <c r="A23" s="345"/>
      <c r="B23" s="347" t="s">
        <v>177</v>
      </c>
      <c r="C23" s="346"/>
      <c r="D23" s="346"/>
      <c r="E23" s="346"/>
      <c r="F23" s="346"/>
      <c r="G23" s="346"/>
      <c r="H23" s="346"/>
      <c r="I23" s="346"/>
      <c r="J23" s="346"/>
      <c r="K23" s="346"/>
      <c r="L23" s="346"/>
      <c r="M23" s="346"/>
      <c r="N23" s="346"/>
      <c r="O23" s="346"/>
      <c r="P23" s="346"/>
      <c r="Q23" s="345"/>
      <c r="R23" s="345"/>
      <c r="S23" s="345"/>
      <c r="T23" s="345"/>
      <c r="U23" s="345"/>
      <c r="V23" s="345"/>
      <c r="W23" s="345"/>
      <c r="X23" s="345"/>
      <c r="Y23" s="345"/>
      <c r="Z23" s="345"/>
      <c r="AA23" s="345"/>
      <c r="AB23" s="345"/>
      <c r="AC23" s="345"/>
      <c r="AD23" s="345"/>
      <c r="AE23" s="345"/>
      <c r="AF23" s="345"/>
      <c r="AG23" s="345"/>
      <c r="AH23" s="345"/>
      <c r="AI23" s="345"/>
      <c r="AJ23" s="345"/>
      <c r="AK23" s="345"/>
      <c r="AL23" s="345"/>
      <c r="AM23" s="345"/>
    </row>
    <row r="24" spans="1:39" x14ac:dyDescent="0.25">
      <c r="A24" s="345"/>
      <c r="B24" s="345"/>
      <c r="C24" s="345"/>
      <c r="D24" s="345"/>
      <c r="E24" s="345"/>
      <c r="F24" s="345"/>
      <c r="G24" s="345"/>
      <c r="H24" s="345"/>
      <c r="I24" s="345"/>
      <c r="J24" s="345"/>
      <c r="K24" s="345"/>
      <c r="L24" s="345"/>
      <c r="M24" s="345"/>
      <c r="N24" s="345"/>
      <c r="O24" s="345"/>
      <c r="P24" s="345"/>
      <c r="Q24" s="345"/>
      <c r="R24" s="345"/>
      <c r="S24" s="345"/>
      <c r="T24" s="345"/>
      <c r="U24" s="345"/>
      <c r="V24" s="345"/>
      <c r="W24" s="345"/>
      <c r="X24" s="345"/>
      <c r="Y24" s="345"/>
      <c r="Z24" s="345"/>
      <c r="AA24" s="345"/>
      <c r="AB24" s="345"/>
      <c r="AC24" s="345"/>
      <c r="AD24" s="345"/>
      <c r="AE24" s="345"/>
      <c r="AF24" s="345"/>
      <c r="AG24" s="345"/>
      <c r="AH24" s="345"/>
      <c r="AI24" s="345"/>
      <c r="AJ24" s="345"/>
      <c r="AK24" s="345"/>
      <c r="AL24" s="345"/>
      <c r="AM24" s="345"/>
    </row>
    <row r="25" spans="1:39" ht="30" customHeight="1" x14ac:dyDescent="0.25">
      <c r="A25" s="345"/>
      <c r="B25" s="550" t="s">
        <v>192</v>
      </c>
      <c r="C25" s="550"/>
      <c r="D25" s="550"/>
      <c r="E25" s="550"/>
      <c r="F25" s="348"/>
      <c r="G25" s="348"/>
      <c r="H25" s="348"/>
      <c r="I25" s="348"/>
      <c r="J25" s="348"/>
      <c r="K25" s="348"/>
      <c r="L25" s="348"/>
      <c r="M25" s="348"/>
      <c r="N25" s="348"/>
      <c r="O25" s="348"/>
      <c r="P25" s="348"/>
      <c r="Q25" s="345"/>
      <c r="R25" s="345"/>
      <c r="S25" s="345"/>
      <c r="T25" s="345"/>
      <c r="U25" s="345"/>
      <c r="V25" s="345"/>
      <c r="W25" s="345"/>
      <c r="X25" s="345"/>
      <c r="Y25" s="345"/>
      <c r="Z25" s="345"/>
      <c r="AA25" s="345"/>
      <c r="AB25" s="345"/>
      <c r="AC25" s="345"/>
      <c r="AD25" s="345"/>
      <c r="AE25" s="345"/>
      <c r="AF25" s="345"/>
      <c r="AG25" s="345"/>
      <c r="AH25" s="345"/>
      <c r="AI25" s="345"/>
      <c r="AJ25" s="345"/>
      <c r="AK25" s="345"/>
      <c r="AL25" s="345"/>
      <c r="AM25" s="345"/>
    </row>
    <row r="26" spans="1:39" x14ac:dyDescent="0.25">
      <c r="A26" s="345"/>
      <c r="B26" s="348"/>
      <c r="C26" s="348"/>
      <c r="D26" s="348"/>
      <c r="E26" s="348"/>
      <c r="F26" s="348"/>
      <c r="G26" s="348"/>
      <c r="H26" s="348"/>
      <c r="I26" s="348"/>
      <c r="J26" s="348"/>
      <c r="K26" s="348"/>
      <c r="L26" s="348"/>
      <c r="M26" s="348"/>
      <c r="N26" s="348"/>
      <c r="O26" s="348"/>
      <c r="P26" s="348"/>
      <c r="Q26" s="345"/>
      <c r="R26" s="345"/>
      <c r="S26" s="345"/>
      <c r="T26" s="345"/>
      <c r="U26" s="345"/>
      <c r="V26" s="345"/>
      <c r="W26" s="345"/>
      <c r="X26" s="345"/>
      <c r="Y26" s="345"/>
      <c r="Z26" s="345"/>
      <c r="AA26" s="345"/>
      <c r="AB26" s="345"/>
      <c r="AC26" s="345"/>
      <c r="AD26" s="345"/>
      <c r="AE26" s="345"/>
      <c r="AF26" s="345"/>
      <c r="AG26" s="345"/>
      <c r="AH26" s="345"/>
      <c r="AI26" s="345"/>
      <c r="AJ26" s="345"/>
      <c r="AK26" s="345"/>
      <c r="AL26" s="345"/>
      <c r="AM26" s="345"/>
    </row>
    <row r="27" spans="1:39" x14ac:dyDescent="0.25">
      <c r="A27" s="345"/>
      <c r="B27" s="348"/>
      <c r="C27" s="348"/>
      <c r="D27" s="348"/>
      <c r="E27" s="348"/>
      <c r="F27" s="348"/>
      <c r="G27" s="348"/>
      <c r="H27" s="348"/>
      <c r="I27" s="348"/>
      <c r="J27" s="348"/>
      <c r="K27" s="348"/>
      <c r="L27" s="348"/>
      <c r="M27" s="348"/>
      <c r="N27" s="348"/>
      <c r="O27" s="348"/>
      <c r="P27" s="348"/>
      <c r="Q27" s="345"/>
      <c r="R27" s="345"/>
      <c r="S27" s="345"/>
      <c r="T27" s="345"/>
      <c r="U27" s="345"/>
      <c r="V27" s="345"/>
      <c r="W27" s="345"/>
      <c r="X27" s="345"/>
      <c r="Y27" s="345"/>
      <c r="Z27" s="345"/>
      <c r="AA27" s="345"/>
      <c r="AB27" s="345"/>
      <c r="AC27" s="345"/>
      <c r="AD27" s="345"/>
      <c r="AE27" s="345"/>
      <c r="AF27" s="345"/>
      <c r="AG27" s="345"/>
      <c r="AH27" s="345"/>
      <c r="AI27" s="345"/>
      <c r="AJ27" s="345"/>
      <c r="AK27" s="345"/>
      <c r="AL27" s="345"/>
      <c r="AM27" s="345"/>
    </row>
    <row r="28" spans="1:39" x14ac:dyDescent="0.25">
      <c r="A28" s="345"/>
      <c r="B28" s="348"/>
      <c r="C28" s="348"/>
      <c r="D28" s="348"/>
      <c r="E28" s="348"/>
      <c r="F28" s="348"/>
      <c r="G28" s="348"/>
      <c r="H28" s="348"/>
      <c r="I28" s="348"/>
      <c r="J28" s="348"/>
      <c r="K28" s="348"/>
      <c r="L28" s="348"/>
      <c r="M28" s="348"/>
      <c r="N28" s="348"/>
      <c r="O28" s="348"/>
      <c r="P28" s="348"/>
      <c r="Q28" s="345"/>
      <c r="R28" s="345"/>
      <c r="S28" s="345"/>
      <c r="T28" s="345"/>
      <c r="U28" s="345"/>
      <c r="V28" s="345"/>
      <c r="W28" s="345"/>
      <c r="X28" s="345"/>
      <c r="Y28" s="345"/>
      <c r="Z28" s="345"/>
      <c r="AA28" s="345"/>
      <c r="AB28" s="345"/>
      <c r="AC28" s="345"/>
      <c r="AD28" s="345"/>
      <c r="AE28" s="345"/>
      <c r="AF28" s="345"/>
      <c r="AG28" s="345"/>
      <c r="AH28" s="345"/>
      <c r="AI28" s="345"/>
      <c r="AJ28" s="345"/>
      <c r="AK28" s="345"/>
      <c r="AL28" s="345"/>
      <c r="AM28" s="345"/>
    </row>
    <row r="29" spans="1:39" x14ac:dyDescent="0.25">
      <c r="A29" s="345"/>
      <c r="B29" s="348"/>
      <c r="C29" s="348"/>
      <c r="D29" s="348"/>
      <c r="E29" s="348"/>
      <c r="F29" s="348"/>
      <c r="G29" s="348"/>
      <c r="H29" s="348"/>
      <c r="I29" s="348"/>
      <c r="J29" s="348"/>
      <c r="K29" s="348"/>
      <c r="L29" s="348"/>
      <c r="M29" s="348"/>
      <c r="N29" s="348"/>
      <c r="O29" s="348"/>
      <c r="P29" s="348"/>
      <c r="Q29" s="345"/>
      <c r="R29" s="345"/>
      <c r="S29" s="345"/>
      <c r="T29" s="345"/>
      <c r="U29" s="345"/>
      <c r="V29" s="345"/>
      <c r="W29" s="345"/>
      <c r="X29" s="345"/>
      <c r="Y29" s="345"/>
      <c r="Z29" s="345"/>
      <c r="AA29" s="345"/>
      <c r="AB29" s="345"/>
      <c r="AC29" s="345"/>
      <c r="AD29" s="345"/>
      <c r="AE29" s="345"/>
      <c r="AF29" s="345"/>
      <c r="AG29" s="345"/>
      <c r="AH29" s="345"/>
      <c r="AI29" s="345"/>
      <c r="AJ29" s="345"/>
      <c r="AK29" s="345"/>
      <c r="AL29" s="345"/>
      <c r="AM29" s="345"/>
    </row>
    <row r="30" spans="1:39" x14ac:dyDescent="0.25">
      <c r="A30" s="345"/>
      <c r="B30" s="348"/>
      <c r="C30" s="348"/>
      <c r="D30" s="348"/>
      <c r="E30" s="348"/>
      <c r="F30" s="348"/>
      <c r="G30" s="348"/>
      <c r="H30" s="348"/>
      <c r="I30" s="348"/>
      <c r="J30" s="348"/>
      <c r="K30" s="348"/>
      <c r="L30" s="348"/>
      <c r="M30" s="348"/>
      <c r="N30" s="348"/>
      <c r="O30" s="348"/>
      <c r="P30" s="348"/>
      <c r="Q30" s="345"/>
      <c r="R30" s="345"/>
      <c r="S30" s="345"/>
      <c r="T30" s="345"/>
      <c r="U30" s="345"/>
      <c r="V30" s="345"/>
      <c r="W30" s="345"/>
      <c r="X30" s="345"/>
      <c r="Y30" s="345"/>
      <c r="Z30" s="345"/>
      <c r="AA30" s="345"/>
      <c r="AB30" s="345"/>
      <c r="AC30" s="345"/>
      <c r="AD30" s="345"/>
      <c r="AE30" s="345"/>
      <c r="AF30" s="345"/>
      <c r="AG30" s="345"/>
      <c r="AH30" s="345"/>
      <c r="AI30" s="345"/>
      <c r="AJ30" s="345"/>
      <c r="AK30" s="345"/>
      <c r="AL30" s="345"/>
      <c r="AM30" s="345"/>
    </row>
    <row r="31" spans="1:39" x14ac:dyDescent="0.25">
      <c r="A31" s="345"/>
      <c r="B31" s="348"/>
      <c r="C31" s="348"/>
      <c r="D31" s="348"/>
      <c r="E31" s="348"/>
      <c r="F31" s="348"/>
      <c r="G31" s="348"/>
      <c r="H31" s="348"/>
      <c r="I31" s="348"/>
      <c r="J31" s="348"/>
      <c r="K31" s="348"/>
      <c r="L31" s="348"/>
      <c r="M31" s="348"/>
      <c r="N31" s="348"/>
      <c r="O31" s="348"/>
      <c r="P31" s="348"/>
      <c r="Q31" s="345"/>
      <c r="R31" s="345"/>
      <c r="S31" s="345"/>
      <c r="T31" s="345"/>
      <c r="U31" s="345"/>
      <c r="V31" s="345"/>
      <c r="W31" s="345"/>
      <c r="X31" s="345"/>
      <c r="Y31" s="345"/>
      <c r="Z31" s="345"/>
      <c r="AA31" s="345"/>
      <c r="AB31" s="345"/>
      <c r="AC31" s="345"/>
      <c r="AD31" s="345"/>
      <c r="AE31" s="345"/>
      <c r="AF31" s="345"/>
      <c r="AG31" s="345"/>
      <c r="AH31" s="345"/>
      <c r="AI31" s="345"/>
      <c r="AJ31" s="345"/>
      <c r="AK31" s="345"/>
      <c r="AL31" s="345"/>
      <c r="AM31" s="345"/>
    </row>
    <row r="32" spans="1:39" x14ac:dyDescent="0.25">
      <c r="A32" s="345"/>
      <c r="B32" s="348"/>
      <c r="C32" s="348"/>
      <c r="D32" s="348"/>
      <c r="E32" s="348"/>
      <c r="F32" s="348"/>
      <c r="G32" s="348"/>
      <c r="H32" s="348"/>
      <c r="I32" s="348"/>
      <c r="J32" s="348"/>
      <c r="K32" s="348"/>
      <c r="L32" s="348"/>
      <c r="M32" s="348"/>
      <c r="N32" s="348"/>
      <c r="O32" s="348"/>
      <c r="P32" s="348"/>
      <c r="Q32" s="345"/>
      <c r="R32" s="345"/>
      <c r="S32" s="345"/>
      <c r="T32" s="345"/>
      <c r="U32" s="345"/>
      <c r="V32" s="345"/>
      <c r="W32" s="345"/>
      <c r="X32" s="345"/>
      <c r="Y32" s="345"/>
      <c r="Z32" s="345"/>
      <c r="AA32" s="345"/>
      <c r="AB32" s="345"/>
      <c r="AC32" s="345"/>
      <c r="AD32" s="345"/>
      <c r="AE32" s="345"/>
      <c r="AF32" s="345"/>
      <c r="AG32" s="345"/>
      <c r="AH32" s="345"/>
      <c r="AI32" s="345"/>
      <c r="AJ32" s="345"/>
      <c r="AK32" s="345"/>
      <c r="AL32" s="345"/>
      <c r="AM32" s="345"/>
    </row>
    <row r="33" spans="1:39" x14ac:dyDescent="0.25">
      <c r="A33" s="345"/>
      <c r="B33" s="345"/>
      <c r="C33" s="345"/>
      <c r="D33" s="345"/>
      <c r="E33" s="345"/>
      <c r="F33" s="345"/>
      <c r="G33" s="345"/>
      <c r="H33" s="345"/>
      <c r="I33" s="345"/>
      <c r="J33" s="345"/>
      <c r="K33" s="345"/>
      <c r="L33" s="345"/>
      <c r="M33" s="345"/>
      <c r="N33" s="345"/>
      <c r="O33" s="345"/>
      <c r="P33" s="345"/>
      <c r="Q33" s="345"/>
      <c r="R33" s="345"/>
      <c r="S33" s="345"/>
      <c r="T33" s="345"/>
      <c r="U33" s="345"/>
      <c r="V33" s="345"/>
      <c r="W33" s="345"/>
      <c r="X33" s="345"/>
      <c r="Y33" s="345"/>
      <c r="Z33" s="345"/>
      <c r="AA33" s="345"/>
      <c r="AB33" s="345"/>
      <c r="AC33" s="345"/>
      <c r="AD33" s="345"/>
      <c r="AE33" s="345"/>
      <c r="AF33" s="345"/>
      <c r="AG33" s="345"/>
      <c r="AH33" s="345"/>
      <c r="AI33" s="345"/>
      <c r="AJ33" s="345"/>
      <c r="AK33" s="345"/>
      <c r="AL33" s="345"/>
      <c r="AM33" s="345"/>
    </row>
    <row r="34" spans="1:39" x14ac:dyDescent="0.25">
      <c r="A34" s="345"/>
      <c r="B34" s="345"/>
      <c r="C34" s="345"/>
      <c r="D34" s="345"/>
      <c r="E34" s="345"/>
      <c r="F34" s="345"/>
      <c r="G34" s="345"/>
      <c r="H34" s="345"/>
      <c r="I34" s="345"/>
      <c r="J34" s="345"/>
      <c r="K34" s="345"/>
      <c r="L34" s="345"/>
      <c r="M34" s="345"/>
      <c r="N34" s="345"/>
      <c r="O34" s="345"/>
      <c r="P34" s="345"/>
      <c r="Q34" s="345"/>
      <c r="R34" s="345"/>
      <c r="S34" s="345"/>
      <c r="T34" s="345"/>
      <c r="U34" s="345"/>
      <c r="V34" s="345"/>
      <c r="W34" s="345"/>
      <c r="X34" s="345"/>
      <c r="Y34" s="345"/>
      <c r="Z34" s="345"/>
      <c r="AA34" s="345"/>
      <c r="AB34" s="345"/>
      <c r="AC34" s="345"/>
      <c r="AD34" s="345"/>
      <c r="AE34" s="345"/>
      <c r="AF34" s="345"/>
      <c r="AG34" s="345"/>
      <c r="AH34" s="345"/>
      <c r="AI34" s="345"/>
      <c r="AJ34" s="345"/>
      <c r="AK34" s="345"/>
      <c r="AL34" s="345"/>
      <c r="AM34" s="345"/>
    </row>
    <row r="38" spans="1:39" s="203" customFormat="1" x14ac:dyDescent="0.25"/>
    <row r="39" spans="1:39" s="203" customFormat="1" x14ac:dyDescent="0.25"/>
    <row r="40" spans="1:39" s="203" customFormat="1" x14ac:dyDescent="0.25"/>
    <row r="41" spans="1:39" s="203" customFormat="1" x14ac:dyDescent="0.25"/>
    <row r="42" spans="1:39" s="203" customFormat="1" x14ac:dyDescent="0.25"/>
    <row r="43" spans="1:39" s="203" customFormat="1" x14ac:dyDescent="0.25"/>
    <row r="44" spans="1:39" s="203" customFormat="1" x14ac:dyDescent="0.25"/>
    <row r="45" spans="1:39" s="203" customFormat="1" x14ac:dyDescent="0.25"/>
    <row r="46" spans="1:39" s="203" customFormat="1" x14ac:dyDescent="0.25"/>
    <row r="47" spans="1:39" s="203" customFormat="1" x14ac:dyDescent="0.25"/>
    <row r="48" spans="1:39" s="203" customFormat="1" x14ac:dyDescent="0.25"/>
    <row r="49" s="203" customFormat="1" x14ac:dyDescent="0.25"/>
    <row r="50" s="203" customFormat="1" x14ac:dyDescent="0.25"/>
    <row r="51" s="203" customFormat="1" x14ac:dyDescent="0.25"/>
    <row r="52" s="203" customFormat="1" x14ac:dyDescent="0.25"/>
    <row r="53" s="203" customFormat="1" x14ac:dyDescent="0.25"/>
    <row r="54" s="203" customFormat="1" x14ac:dyDescent="0.25"/>
    <row r="55" s="203" customFormat="1" x14ac:dyDescent="0.25"/>
    <row r="56" s="203" customFormat="1" x14ac:dyDescent="0.25"/>
    <row r="57" s="203" customFormat="1" x14ac:dyDescent="0.25"/>
    <row r="58" s="203" customFormat="1" x14ac:dyDescent="0.25"/>
    <row r="59" s="203" customFormat="1" x14ac:dyDescent="0.25"/>
    <row r="60" s="203" customFormat="1" x14ac:dyDescent="0.25"/>
    <row r="61" s="203" customFormat="1" x14ac:dyDescent="0.25"/>
    <row r="62" s="203" customFormat="1" x14ac:dyDescent="0.25"/>
    <row r="63" s="203" customFormat="1" x14ac:dyDescent="0.25"/>
    <row r="64" s="203" customFormat="1" x14ac:dyDescent="0.25"/>
    <row r="65" s="203" customFormat="1" x14ac:dyDescent="0.25"/>
    <row r="66" s="203" customFormat="1" x14ac:dyDescent="0.25"/>
    <row r="67" s="203" customFormat="1" x14ac:dyDescent="0.25"/>
    <row r="68" s="203" customFormat="1" x14ac:dyDescent="0.25"/>
    <row r="69" s="203" customFormat="1" x14ac:dyDescent="0.25"/>
    <row r="70" s="203" customFormat="1" x14ac:dyDescent="0.25"/>
    <row r="71" s="203" customFormat="1" x14ac:dyDescent="0.25"/>
    <row r="72" s="203" customFormat="1" x14ac:dyDescent="0.25"/>
    <row r="73" s="203" customFormat="1" x14ac:dyDescent="0.25"/>
    <row r="74" s="203" customFormat="1" x14ac:dyDescent="0.25"/>
    <row r="75" s="203" customFormat="1" x14ac:dyDescent="0.25"/>
    <row r="76" s="203" customFormat="1" x14ac:dyDescent="0.25"/>
    <row r="77" s="203" customFormat="1" x14ac:dyDescent="0.25"/>
    <row r="78" s="203" customFormat="1" x14ac:dyDescent="0.25"/>
    <row r="79" s="203" customFormat="1" x14ac:dyDescent="0.25"/>
    <row r="80" s="203" customFormat="1" x14ac:dyDescent="0.25"/>
    <row r="81" s="203" customFormat="1" x14ac:dyDescent="0.25"/>
    <row r="82" s="203" customFormat="1" x14ac:dyDescent="0.25"/>
    <row r="83" s="203" customFormat="1" x14ac:dyDescent="0.25"/>
    <row r="84" s="203" customFormat="1" x14ac:dyDescent="0.25"/>
    <row r="85" s="203" customFormat="1" x14ac:dyDescent="0.25"/>
    <row r="86" s="203" customFormat="1" x14ac:dyDescent="0.25"/>
    <row r="87" s="203" customFormat="1" x14ac:dyDescent="0.25"/>
    <row r="88" s="203" customFormat="1" x14ac:dyDescent="0.25"/>
    <row r="89" s="203" customFormat="1" x14ac:dyDescent="0.25"/>
    <row r="90" s="203" customFormat="1" x14ac:dyDescent="0.25"/>
    <row r="91" s="203" customFormat="1" x14ac:dyDescent="0.25"/>
    <row r="92" s="203" customFormat="1" x14ac:dyDescent="0.25"/>
    <row r="93" s="203" customFormat="1" x14ac:dyDescent="0.25"/>
    <row r="94" s="203" customFormat="1" x14ac:dyDescent="0.25"/>
    <row r="95" s="203" customFormat="1" x14ac:dyDescent="0.25"/>
    <row r="96" s="203" customFormat="1" x14ac:dyDescent="0.25"/>
    <row r="97" s="203" customFormat="1" x14ac:dyDescent="0.25"/>
    <row r="98" s="203" customFormat="1" x14ac:dyDescent="0.25"/>
    <row r="99" s="203" customFormat="1" x14ac:dyDescent="0.25"/>
    <row r="100" s="203" customFormat="1" x14ac:dyDescent="0.25"/>
    <row r="101" s="203" customFormat="1" x14ac:dyDescent="0.25"/>
    <row r="102" s="203" customFormat="1" x14ac:dyDescent="0.25"/>
    <row r="103" s="203" customFormat="1" x14ac:dyDescent="0.25"/>
    <row r="104" s="203" customFormat="1" x14ac:dyDescent="0.25"/>
    <row r="105" s="203" customFormat="1" x14ac:dyDescent="0.25"/>
    <row r="106" s="203" customFormat="1" x14ac:dyDescent="0.25"/>
    <row r="107" s="203" customFormat="1" x14ac:dyDescent="0.25"/>
    <row r="108" s="203" customFormat="1" x14ac:dyDescent="0.25"/>
    <row r="109" s="203" customFormat="1" x14ac:dyDescent="0.25"/>
    <row r="110" s="203" customFormat="1" x14ac:dyDescent="0.25"/>
    <row r="111" s="203" customFormat="1" x14ac:dyDescent="0.25"/>
    <row r="112" s="203" customFormat="1" x14ac:dyDescent="0.25"/>
    <row r="113" s="203" customFormat="1" x14ac:dyDescent="0.25"/>
    <row r="114" s="203" customFormat="1" x14ac:dyDescent="0.25"/>
    <row r="115" s="203" customFormat="1" x14ac:dyDescent="0.25"/>
    <row r="116" s="203" customFormat="1" x14ac:dyDescent="0.25"/>
    <row r="117" s="203" customFormat="1" x14ac:dyDescent="0.25"/>
    <row r="118" s="203" customFormat="1" x14ac:dyDescent="0.25"/>
    <row r="119" s="203" customFormat="1" x14ac:dyDescent="0.25"/>
    <row r="120" s="203" customFormat="1" x14ac:dyDescent="0.25"/>
    <row r="121" s="203" customFormat="1" x14ac:dyDescent="0.25"/>
    <row r="122" s="203" customFormat="1" x14ac:dyDescent="0.25"/>
    <row r="123" s="203" customFormat="1" x14ac:dyDescent="0.25"/>
    <row r="124" s="203" customFormat="1" x14ac:dyDescent="0.25"/>
    <row r="125" s="203" customFormat="1" x14ac:dyDescent="0.25"/>
    <row r="126" s="203" customFormat="1" x14ac:dyDescent="0.25"/>
    <row r="127" s="203" customFormat="1" x14ac:dyDescent="0.25"/>
    <row r="128" s="203" customFormat="1" x14ac:dyDescent="0.25"/>
    <row r="129" s="203" customFormat="1" x14ac:dyDescent="0.25"/>
    <row r="130" s="203" customFormat="1" x14ac:dyDescent="0.25"/>
    <row r="131" s="203" customFormat="1" x14ac:dyDescent="0.25"/>
    <row r="132" s="203" customFormat="1" x14ac:dyDescent="0.25"/>
    <row r="133" s="203" customFormat="1" x14ac:dyDescent="0.25"/>
    <row r="134" s="203" customFormat="1" x14ac:dyDescent="0.25"/>
    <row r="135" s="203" customFormat="1" x14ac:dyDescent="0.25"/>
    <row r="136" s="203" customFormat="1" x14ac:dyDescent="0.25"/>
    <row r="137" s="203" customFormat="1" x14ac:dyDescent="0.25"/>
    <row r="138" s="203" customFormat="1" x14ac:dyDescent="0.25"/>
    <row r="139" s="203" customFormat="1" x14ac:dyDescent="0.25"/>
    <row r="140" s="203" customFormat="1" x14ac:dyDescent="0.25"/>
    <row r="141" s="203" customFormat="1" x14ac:dyDescent="0.25"/>
    <row r="142" s="203" customFormat="1" x14ac:dyDescent="0.25"/>
    <row r="143" s="203" customFormat="1" x14ac:dyDescent="0.25"/>
    <row r="144" s="203" customFormat="1" x14ac:dyDescent="0.25"/>
    <row r="145" s="203" customFormat="1" x14ac:dyDescent="0.25"/>
    <row r="146" s="203" customFormat="1" x14ac:dyDescent="0.25"/>
    <row r="147" s="203" customFormat="1" x14ac:dyDescent="0.25"/>
    <row r="148" s="203" customFormat="1" x14ac:dyDescent="0.25"/>
    <row r="149" s="203" customFormat="1" x14ac:dyDescent="0.25"/>
    <row r="150" s="203" customFormat="1" x14ac:dyDescent="0.25"/>
    <row r="151" s="203" customFormat="1" x14ac:dyDescent="0.25"/>
    <row r="152" s="203" customFormat="1" x14ac:dyDescent="0.25"/>
    <row r="153" s="203" customFormat="1" x14ac:dyDescent="0.25"/>
    <row r="154" s="203" customFormat="1" x14ac:dyDescent="0.25"/>
    <row r="155" s="203" customFormat="1" x14ac:dyDescent="0.25"/>
    <row r="156" s="203" customFormat="1" x14ac:dyDescent="0.25"/>
    <row r="157" s="203" customFormat="1" x14ac:dyDescent="0.25"/>
    <row r="158" s="203" customFormat="1" x14ac:dyDescent="0.25"/>
    <row r="159" s="203" customFormat="1" x14ac:dyDescent="0.25"/>
    <row r="160" s="203" customFormat="1" x14ac:dyDescent="0.25"/>
    <row r="161" s="203" customFormat="1" x14ac:dyDescent="0.25"/>
    <row r="162" s="203" customFormat="1" x14ac:dyDescent="0.25"/>
    <row r="163" s="203" customFormat="1" x14ac:dyDescent="0.25"/>
    <row r="164" s="203" customFormat="1" x14ac:dyDescent="0.25"/>
    <row r="165" s="203" customFormat="1" x14ac:dyDescent="0.25"/>
    <row r="166" s="203" customFormat="1" x14ac:dyDescent="0.25"/>
    <row r="167" s="203" customFormat="1" x14ac:dyDescent="0.25"/>
    <row r="168" s="203" customFormat="1" x14ac:dyDescent="0.25"/>
    <row r="169" s="203" customFormat="1" x14ac:dyDescent="0.25"/>
    <row r="170" s="203" customFormat="1" x14ac:dyDescent="0.25"/>
    <row r="171" s="203" customFormat="1" x14ac:dyDescent="0.25"/>
    <row r="172" s="203" customFormat="1" x14ac:dyDescent="0.25"/>
    <row r="173" s="203" customFormat="1" x14ac:dyDescent="0.25"/>
    <row r="174" s="203" customFormat="1" x14ac:dyDescent="0.25"/>
    <row r="175" s="203" customFormat="1" x14ac:dyDescent="0.25"/>
    <row r="176" s="203" customFormat="1" x14ac:dyDescent="0.25"/>
    <row r="177" s="203" customFormat="1" x14ac:dyDescent="0.25"/>
    <row r="178" s="203" customFormat="1" x14ac:dyDescent="0.25"/>
    <row r="179" s="203" customFormat="1" x14ac:dyDescent="0.25"/>
    <row r="180" s="203" customFormat="1" x14ac:dyDescent="0.25"/>
    <row r="181" s="203" customFormat="1" x14ac:dyDescent="0.25"/>
    <row r="182" s="203" customFormat="1" x14ac:dyDescent="0.25"/>
    <row r="183" s="203" customFormat="1" x14ac:dyDescent="0.25"/>
    <row r="184" s="203" customFormat="1" x14ac:dyDescent="0.25"/>
    <row r="185" s="203" customFormat="1" x14ac:dyDescent="0.25"/>
    <row r="186" s="203" customFormat="1" x14ac:dyDescent="0.25"/>
    <row r="187" s="203" customFormat="1" x14ac:dyDescent="0.25"/>
    <row r="188" s="203" customFormat="1" x14ac:dyDescent="0.25"/>
    <row r="189" s="203" customFormat="1" x14ac:dyDescent="0.25"/>
    <row r="190" s="203" customFormat="1" x14ac:dyDescent="0.25"/>
    <row r="191" s="203" customFormat="1" x14ac:dyDescent="0.25"/>
    <row r="192" s="203" customFormat="1" x14ac:dyDescent="0.25"/>
    <row r="193" s="203" customFormat="1" x14ac:dyDescent="0.25"/>
    <row r="194" s="203" customFormat="1" x14ac:dyDescent="0.25"/>
    <row r="195" s="203" customFormat="1" x14ac:dyDescent="0.25"/>
    <row r="196" s="203" customFormat="1" x14ac:dyDescent="0.25"/>
    <row r="197" s="203" customFormat="1" x14ac:dyDescent="0.25"/>
    <row r="198" s="203" customFormat="1" x14ac:dyDescent="0.25"/>
    <row r="199" s="203" customFormat="1" x14ac:dyDescent="0.25"/>
    <row r="200" s="203" customFormat="1" x14ac:dyDescent="0.25"/>
    <row r="201" s="203" customFormat="1" x14ac:dyDescent="0.25"/>
    <row r="202" s="203" customFormat="1" x14ac:dyDescent="0.25"/>
    <row r="203" s="203" customFormat="1" x14ac:dyDescent="0.25"/>
    <row r="204" s="203" customFormat="1" x14ac:dyDescent="0.25"/>
    <row r="205" s="203" customFormat="1" x14ac:dyDescent="0.25"/>
    <row r="206" s="203" customFormat="1" x14ac:dyDescent="0.25"/>
    <row r="207" s="203" customFormat="1" x14ac:dyDescent="0.25"/>
    <row r="208" s="203" customFormat="1" x14ac:dyDescent="0.25"/>
    <row r="209" s="203" customFormat="1" x14ac:dyDescent="0.25"/>
    <row r="210" s="203" customFormat="1" x14ac:dyDescent="0.25"/>
    <row r="211" s="203" customFormat="1" x14ac:dyDescent="0.25"/>
    <row r="212" s="203" customFormat="1" x14ac:dyDescent="0.25"/>
    <row r="213" s="203" customFormat="1" x14ac:dyDescent="0.25"/>
    <row r="214" s="203" customFormat="1" x14ac:dyDescent="0.25"/>
    <row r="215" s="203" customFormat="1" x14ac:dyDescent="0.25"/>
    <row r="216" s="203" customFormat="1" x14ac:dyDescent="0.25"/>
    <row r="217" s="203" customFormat="1" x14ac:dyDescent="0.25"/>
    <row r="218" s="203" customFormat="1" x14ac:dyDescent="0.25"/>
    <row r="219" s="203" customFormat="1" x14ac:dyDescent="0.25"/>
    <row r="220" s="203" customFormat="1" x14ac:dyDescent="0.25"/>
    <row r="221" s="203" customFormat="1" x14ac:dyDescent="0.25"/>
    <row r="222" s="203" customFormat="1" x14ac:dyDescent="0.25"/>
    <row r="223" s="203" customFormat="1" x14ac:dyDescent="0.25"/>
    <row r="224" s="203" customFormat="1" x14ac:dyDescent="0.25"/>
    <row r="225" s="203" customFormat="1" x14ac:dyDescent="0.25"/>
    <row r="226" s="203" customFormat="1" x14ac:dyDescent="0.25"/>
    <row r="227" s="203" customFormat="1" x14ac:dyDescent="0.25"/>
    <row r="228" s="203" customFormat="1" x14ac:dyDescent="0.25"/>
    <row r="229" s="203" customFormat="1" x14ac:dyDescent="0.25"/>
    <row r="230" s="203" customFormat="1" x14ac:dyDescent="0.25"/>
    <row r="231" s="203" customFormat="1" x14ac:dyDescent="0.25"/>
    <row r="232" s="203" customFormat="1" x14ac:dyDescent="0.25"/>
    <row r="233" s="203" customFormat="1" x14ac:dyDescent="0.25"/>
    <row r="234" s="203" customFormat="1" x14ac:dyDescent="0.25"/>
    <row r="235" s="203" customFormat="1" x14ac:dyDescent="0.25"/>
    <row r="236" s="203" customFormat="1" x14ac:dyDescent="0.25"/>
    <row r="237" s="203" customFormat="1" x14ac:dyDescent="0.25"/>
    <row r="238" s="203" customFormat="1" x14ac:dyDescent="0.25"/>
    <row r="239" s="203" customFormat="1" x14ac:dyDescent="0.25"/>
    <row r="240" s="203" customFormat="1" x14ac:dyDescent="0.25"/>
    <row r="241" s="203" customFormat="1" x14ac:dyDescent="0.25"/>
    <row r="242" s="203" customFormat="1" x14ac:dyDescent="0.25"/>
    <row r="243" s="203" customFormat="1" x14ac:dyDescent="0.25"/>
    <row r="244" s="203" customFormat="1" x14ac:dyDescent="0.25"/>
    <row r="245" s="203" customFormat="1" x14ac:dyDescent="0.25"/>
    <row r="246" s="203" customFormat="1" x14ac:dyDescent="0.25"/>
    <row r="247" s="203" customFormat="1" x14ac:dyDescent="0.25"/>
    <row r="248" s="203" customFormat="1" x14ac:dyDescent="0.25"/>
    <row r="249" s="203" customFormat="1" x14ac:dyDescent="0.25"/>
    <row r="250" s="203" customFormat="1" x14ac:dyDescent="0.25"/>
    <row r="251" s="203" customFormat="1" x14ac:dyDescent="0.25"/>
    <row r="252" s="203" customFormat="1" x14ac:dyDescent="0.25"/>
    <row r="253" s="203" customFormat="1" x14ac:dyDescent="0.25"/>
    <row r="254" s="203" customFormat="1" x14ac:dyDescent="0.25"/>
    <row r="255" s="203" customFormat="1" x14ac:dyDescent="0.25"/>
    <row r="256" s="203" customFormat="1" x14ac:dyDescent="0.25"/>
    <row r="257" s="203" customFormat="1" x14ac:dyDescent="0.25"/>
    <row r="258" s="203" customFormat="1" x14ac:dyDescent="0.25"/>
    <row r="259" s="203" customFormat="1" x14ac:dyDescent="0.25"/>
    <row r="260" s="203" customFormat="1" x14ac:dyDescent="0.25"/>
    <row r="261" s="203" customFormat="1" x14ac:dyDescent="0.25"/>
    <row r="262" s="203" customFormat="1" x14ac:dyDescent="0.25"/>
    <row r="263" s="203" customFormat="1" x14ac:dyDescent="0.25"/>
    <row r="264" s="203" customFormat="1" x14ac:dyDescent="0.25"/>
    <row r="265" s="203" customFormat="1" x14ac:dyDescent="0.25"/>
    <row r="266" s="203" customFormat="1" x14ac:dyDescent="0.25"/>
    <row r="267" s="203" customFormat="1" x14ac:dyDescent="0.25"/>
    <row r="268" s="203" customFormat="1" x14ac:dyDescent="0.25"/>
    <row r="269" s="203" customFormat="1" x14ac:dyDescent="0.25"/>
    <row r="270" s="203" customFormat="1" x14ac:dyDescent="0.25"/>
    <row r="271" s="203" customFormat="1" x14ac:dyDescent="0.25"/>
    <row r="272" s="203" customFormat="1" x14ac:dyDescent="0.25"/>
    <row r="273" s="203" customFormat="1" x14ac:dyDescent="0.25"/>
    <row r="274" s="203" customFormat="1" x14ac:dyDescent="0.25"/>
    <row r="275" s="203" customFormat="1" x14ac:dyDescent="0.25"/>
    <row r="276" s="203" customFormat="1" x14ac:dyDescent="0.25"/>
    <row r="277" s="203" customFormat="1" x14ac:dyDescent="0.25"/>
    <row r="278" s="203" customFormat="1" x14ac:dyDescent="0.25"/>
    <row r="279" s="203" customFormat="1" x14ac:dyDescent="0.25"/>
    <row r="280" s="203" customFormat="1" x14ac:dyDescent="0.25"/>
    <row r="281" s="203" customFormat="1" x14ac:dyDescent="0.25"/>
    <row r="282" s="203" customFormat="1" x14ac:dyDescent="0.25"/>
    <row r="283" s="203" customFormat="1" x14ac:dyDescent="0.25"/>
    <row r="284" s="203" customFormat="1" x14ac:dyDescent="0.25"/>
    <row r="285" s="203" customFormat="1" x14ac:dyDescent="0.25"/>
    <row r="286" s="203" customFormat="1" x14ac:dyDescent="0.25"/>
    <row r="287" s="203" customFormat="1" x14ac:dyDescent="0.25"/>
    <row r="288" s="203" customFormat="1" x14ac:dyDescent="0.25"/>
    <row r="289" s="203" customFormat="1" x14ac:dyDescent="0.25"/>
    <row r="290" s="203" customFormat="1" x14ac:dyDescent="0.25"/>
    <row r="291" s="203" customFormat="1" x14ac:dyDescent="0.25"/>
    <row r="292" s="203" customFormat="1" x14ac:dyDescent="0.25"/>
    <row r="293" s="203" customFormat="1" x14ac:dyDescent="0.25"/>
    <row r="294" s="203" customFormat="1" x14ac:dyDescent="0.25"/>
    <row r="295" s="203" customFormat="1" x14ac:dyDescent="0.25"/>
    <row r="296" s="203" customFormat="1" x14ac:dyDescent="0.25"/>
    <row r="297" s="203" customFormat="1" x14ac:dyDescent="0.25"/>
    <row r="298" s="203" customFormat="1" x14ac:dyDescent="0.25"/>
    <row r="299" s="203" customFormat="1" x14ac:dyDescent="0.25"/>
    <row r="300" s="203" customFormat="1" x14ac:dyDescent="0.25"/>
    <row r="301" s="203" customFormat="1" x14ac:dyDescent="0.25"/>
    <row r="302" s="203" customFormat="1" x14ac:dyDescent="0.25"/>
    <row r="303" s="203" customFormat="1" x14ac:dyDescent="0.25"/>
    <row r="304" s="203" customFormat="1" x14ac:dyDescent="0.25"/>
    <row r="305" s="203" customFormat="1" x14ac:dyDescent="0.25"/>
    <row r="306" s="203" customFormat="1" x14ac:dyDescent="0.25"/>
    <row r="307" s="203" customFormat="1" x14ac:dyDescent="0.25"/>
  </sheetData>
  <sheetProtection password="CDC6" sheet="1" objects="1" scenarios="1" selectLockedCells="1"/>
  <mergeCells count="53">
    <mergeCell ref="B3:P3"/>
    <mergeCell ref="B25:E25"/>
    <mergeCell ref="B6:F6"/>
    <mergeCell ref="B5:F5"/>
    <mergeCell ref="K6:P6"/>
    <mergeCell ref="G6:J6"/>
    <mergeCell ref="G5:J5"/>
    <mergeCell ref="K5:P5"/>
    <mergeCell ref="B7:F7"/>
    <mergeCell ref="G7:J7"/>
    <mergeCell ref="K7:P7"/>
    <mergeCell ref="B8:F8"/>
    <mergeCell ref="G8:J8"/>
    <mergeCell ref="K8:P8"/>
    <mergeCell ref="B9:F9"/>
    <mergeCell ref="G9:J9"/>
    <mergeCell ref="K9:P9"/>
    <mergeCell ref="B10:F10"/>
    <mergeCell ref="G10:J10"/>
    <mergeCell ref="K10:P10"/>
    <mergeCell ref="B11:F11"/>
    <mergeCell ref="G11:J11"/>
    <mergeCell ref="K11:P11"/>
    <mergeCell ref="B12:F12"/>
    <mergeCell ref="G12:J12"/>
    <mergeCell ref="K12:P12"/>
    <mergeCell ref="B13:F13"/>
    <mergeCell ref="G13:J13"/>
    <mergeCell ref="K13:P13"/>
    <mergeCell ref="B21:F21"/>
    <mergeCell ref="G21:J21"/>
    <mergeCell ref="K21:P21"/>
    <mergeCell ref="B14:F14"/>
    <mergeCell ref="G14:J14"/>
    <mergeCell ref="K14:P14"/>
    <mergeCell ref="B15:F15"/>
    <mergeCell ref="G15:J15"/>
    <mergeCell ref="K15:P15"/>
    <mergeCell ref="K16:P16"/>
    <mergeCell ref="K17:P17"/>
    <mergeCell ref="K18:P18"/>
    <mergeCell ref="K19:P19"/>
    <mergeCell ref="K20:P20"/>
    <mergeCell ref="G16:J16"/>
    <mergeCell ref="G17:J17"/>
    <mergeCell ref="G18:J18"/>
    <mergeCell ref="G19:J19"/>
    <mergeCell ref="G20:J20"/>
    <mergeCell ref="B16:F16"/>
    <mergeCell ref="B17:F17"/>
    <mergeCell ref="B18:F18"/>
    <mergeCell ref="B19:F19"/>
    <mergeCell ref="B20:F20"/>
  </mergeCells>
  <hyperlinks>
    <hyperlink ref="B1" location="Menu!A1" display="Click to return to menu" xr:uid="{00000000-0004-0000-0700-000000000000}"/>
    <hyperlink ref="B25" location="'Upload Attachments'!A1" display="Goto Upload Attachments" xr:uid="{00000000-0004-0000-0700-000001000000}"/>
    <hyperlink ref="B25:E25" location="'Upload Attachments'!A1" display="Go to Upload Attachments" xr:uid="{00000000-0004-0000-0700-000002000000}"/>
  </hyperlinks>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23554" r:id="rId4" name="Button 2">
              <controlPr defaultSize="0" print="0" autoFill="0" autoPict="0" macro="[0]!GotoEIA">
                <anchor moveWithCells="1" sizeWithCells="1">
                  <from>
                    <xdr:col>1</xdr:col>
                    <xdr:colOff>114300</xdr:colOff>
                    <xdr:row>33</xdr:row>
                    <xdr:rowOff>161925</xdr:rowOff>
                  </from>
                  <to>
                    <xdr:col>5</xdr:col>
                    <xdr:colOff>19050</xdr:colOff>
                    <xdr:row>36</xdr:row>
                    <xdr:rowOff>85725</xdr:rowOff>
                  </to>
                </anchor>
              </controlPr>
            </control>
          </mc:Choice>
        </mc:AlternateContent>
      </controls>
    </mc:Choice>
  </mc:AlternateContent>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700-000000000000}">
          <x14:formula1>
            <xm:f>'Decision Matrix'!$AM$7:$AM$14</xm:f>
          </x14:formula1>
          <xm:sqref>G6:J21</xm:sqref>
        </x14:dataValidation>
      </x14:dataValidations>
    </ext>
  </extLs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tabColor rgb="FFC00000"/>
  </sheetPr>
  <dimension ref="B1:O78"/>
  <sheetViews>
    <sheetView topLeftCell="B15" zoomScale="80" zoomScaleNormal="80" workbookViewId="0">
      <selection activeCell="B65" sqref="B65:L66"/>
    </sheetView>
  </sheetViews>
  <sheetFormatPr defaultColWidth="9.140625" defaultRowHeight="15" x14ac:dyDescent="0.25"/>
  <cols>
    <col min="1" max="1" width="2.28515625" style="13" customWidth="1"/>
    <col min="2" max="2" width="28.7109375" style="13" customWidth="1"/>
    <col min="3" max="3" width="39" style="13" customWidth="1"/>
    <col min="4" max="4" width="11.140625" style="13" customWidth="1"/>
    <col min="5" max="5" width="2.140625" style="203" customWidth="1"/>
    <col min="6" max="6" width="21.140625" style="13" customWidth="1"/>
    <col min="7" max="7" width="1.7109375" style="203" customWidth="1"/>
    <col min="8" max="8" width="14.28515625" style="13" customWidth="1"/>
    <col min="9" max="9" width="2.140625" style="13" customWidth="1"/>
    <col min="10" max="10" width="9.140625" style="13"/>
    <col min="11" max="11" width="2.28515625" style="13" customWidth="1"/>
    <col min="12" max="12" width="69.85546875" style="13" customWidth="1"/>
    <col min="13" max="13" width="2.85546875" style="203" customWidth="1"/>
    <col min="14" max="14" width="15.85546875" style="203" customWidth="1"/>
    <col min="15" max="15" width="3.28515625" style="13" customWidth="1"/>
    <col min="16" max="16" width="9.140625" style="13" customWidth="1"/>
    <col min="17" max="16384" width="9.140625" style="13"/>
  </cols>
  <sheetData>
    <row r="1" spans="2:15" x14ac:dyDescent="0.25">
      <c r="B1" s="211" t="s">
        <v>11</v>
      </c>
      <c r="C1" s="188"/>
      <c r="D1" s="188"/>
      <c r="F1" s="188"/>
      <c r="H1" s="188"/>
      <c r="I1" s="188"/>
      <c r="J1" s="188"/>
      <c r="K1" s="188"/>
      <c r="L1" s="188"/>
      <c r="O1" s="188"/>
    </row>
    <row r="2" spans="2:15" ht="25.5" customHeight="1" x14ac:dyDescent="0.35">
      <c r="B2" s="190" t="s">
        <v>94</v>
      </c>
      <c r="C2" s="188"/>
      <c r="D2" s="188"/>
      <c r="F2" s="188"/>
      <c r="H2" s="188"/>
      <c r="I2" s="188"/>
      <c r="J2" s="188"/>
      <c r="K2" s="188"/>
      <c r="L2" s="210" t="s">
        <v>198</v>
      </c>
      <c r="M2" s="210"/>
      <c r="N2" s="210"/>
      <c r="O2" s="188"/>
    </row>
    <row r="3" spans="2:15" s="197" customFormat="1" ht="167.25" customHeight="1" x14ac:dyDescent="0.25">
      <c r="B3" s="554" t="s">
        <v>261</v>
      </c>
      <c r="C3" s="554"/>
      <c r="D3" s="554"/>
      <c r="E3" s="554"/>
      <c r="F3" s="554"/>
      <c r="G3" s="554"/>
      <c r="H3" s="554"/>
      <c r="J3" s="554" t="s">
        <v>262</v>
      </c>
      <c r="K3" s="555"/>
      <c r="L3" s="555"/>
      <c r="M3" s="555"/>
      <c r="N3" s="555"/>
      <c r="O3" s="555"/>
    </row>
    <row r="4" spans="2:15" ht="45" x14ac:dyDescent="0.25">
      <c r="B4" s="263" t="s">
        <v>223</v>
      </c>
      <c r="C4" s="556" t="s">
        <v>8</v>
      </c>
      <c r="D4" s="556"/>
      <c r="E4" s="556"/>
      <c r="F4" s="556"/>
      <c r="G4" s="556"/>
      <c r="H4" s="556"/>
      <c r="I4" s="556"/>
      <c r="J4" s="556"/>
      <c r="K4" s="556"/>
      <c r="L4" s="556"/>
      <c r="M4" s="556"/>
      <c r="N4" s="556"/>
      <c r="O4" s="556"/>
    </row>
    <row r="5" spans="2:15" ht="67.5" customHeight="1" x14ac:dyDescent="0.25">
      <c r="B5" s="195" t="str">
        <f>Safety!B5</f>
        <v>Teignmouth hospital services:
- Theatre services
- Outpatient clinics
- 12 rehabilitation beds that have not been provided.</v>
      </c>
      <c r="C5" s="537" t="str">
        <f>Safety!C5</f>
        <v>Theatre services to move to Dawlish Community Hosptial, less than 4 miles away.
Specialist outpatients (used once or twice a year by patients from a wider footprint than Coastal Locality) to move to Dawlish Communtiy Hospital.
Community outpatient clinics (high use, mainly from people within the locality) to move tless than a mile down the road to the proposed health and wellbeing centre in the town. Rehabilitation beds were previously committed to but not clinically required.</v>
      </c>
      <c r="D5" s="538"/>
      <c r="E5" s="538"/>
      <c r="F5" s="538"/>
      <c r="G5" s="538"/>
      <c r="H5" s="538"/>
      <c r="I5" s="538"/>
      <c r="J5" s="538"/>
      <c r="K5" s="538"/>
      <c r="L5" s="538"/>
      <c r="M5" s="538"/>
      <c r="N5" s="538"/>
      <c r="O5" s="539"/>
    </row>
    <row r="6" spans="2:15" s="280" customFormat="1" ht="27" customHeight="1" x14ac:dyDescent="0.25">
      <c r="B6" s="288" t="s">
        <v>263</v>
      </c>
      <c r="C6" s="279"/>
      <c r="D6" s="279"/>
      <c r="E6" s="279"/>
      <c r="F6" s="279"/>
      <c r="G6" s="279"/>
      <c r="H6" s="279"/>
      <c r="I6" s="279"/>
      <c r="J6" s="279"/>
      <c r="K6" s="279"/>
      <c r="L6" s="279"/>
      <c r="M6" s="279"/>
      <c r="N6" s="279"/>
      <c r="O6" s="279"/>
    </row>
    <row r="7" spans="2:15" s="156" customFormat="1" ht="92.25" customHeight="1" x14ac:dyDescent="0.25">
      <c r="B7" s="443" t="s">
        <v>128</v>
      </c>
      <c r="C7" s="444" t="s">
        <v>169</v>
      </c>
      <c r="D7" s="445" t="s">
        <v>264</v>
      </c>
      <c r="E7" s="445"/>
      <c r="F7" s="445" t="s">
        <v>282</v>
      </c>
      <c r="G7" s="446"/>
      <c r="H7" s="445" t="s">
        <v>293</v>
      </c>
      <c r="I7" s="446"/>
      <c r="J7" s="445" t="s">
        <v>164</v>
      </c>
      <c r="K7" s="446"/>
      <c r="L7" s="444" t="s">
        <v>380</v>
      </c>
      <c r="M7" s="444"/>
      <c r="N7" s="447" t="s">
        <v>326</v>
      </c>
      <c r="O7" s="202"/>
    </row>
    <row r="8" spans="2:15" ht="7.5" customHeight="1" x14ac:dyDescent="0.25">
      <c r="C8" s="188"/>
      <c r="D8" s="188"/>
      <c r="F8" s="188"/>
      <c r="H8" s="188"/>
      <c r="I8" s="188"/>
      <c r="J8" s="188"/>
      <c r="K8" s="188"/>
      <c r="L8" s="191"/>
      <c r="M8" s="191"/>
      <c r="N8" s="191"/>
      <c r="O8" s="188"/>
    </row>
    <row r="9" spans="2:15" ht="75" x14ac:dyDescent="0.25">
      <c r="B9" s="557" t="s">
        <v>95</v>
      </c>
      <c r="C9" s="281" t="s">
        <v>96</v>
      </c>
      <c r="D9" s="207" t="s">
        <v>166</v>
      </c>
      <c r="E9" s="286"/>
      <c r="F9" s="207" t="s">
        <v>22</v>
      </c>
      <c r="G9" s="281"/>
      <c r="H9" s="207">
        <v>4060</v>
      </c>
      <c r="I9" s="281"/>
      <c r="J9" s="192">
        <f>IF(H9&gt;'Decision Matrix'!$AY$15,5,IF(AND(H9&lt;='Decision Matrix'!$AZ$14,H9&gt;='Decision Matrix'!$AY$14),4,IF(AND(H9&lt;='Decision Matrix'!$AZ$13,H9&gt;='Decision Matrix'!$AY$13),3,IF(AND(H9&lt;='Decision Matrix'!$AZ$12,H9&gt;='Decision Matrix'!$AY$12),2,IF(AND(H9&lt;='Decision Matrix'!$AZ$11,H9&gt;=1),1,0)))))*IF(OR(F9="Unknown",F9="Adverse Impact"),-1,IF(F9="Benefit",1,0))</f>
        <v>0</v>
      </c>
      <c r="K9" s="287"/>
      <c r="L9" s="208" t="s">
        <v>460</v>
      </c>
      <c r="M9" s="417"/>
      <c r="N9" s="409" t="s">
        <v>166</v>
      </c>
      <c r="O9" s="188"/>
    </row>
    <row r="10" spans="2:15" ht="75" x14ac:dyDescent="0.25">
      <c r="B10" s="557"/>
      <c r="C10" s="281" t="s">
        <v>97</v>
      </c>
      <c r="D10" s="207" t="s">
        <v>166</v>
      </c>
      <c r="E10" s="286"/>
      <c r="F10" s="207" t="s">
        <v>22</v>
      </c>
      <c r="G10" s="281"/>
      <c r="H10" s="207">
        <v>4441</v>
      </c>
      <c r="I10" s="281"/>
      <c r="J10" s="201">
        <f>IF(H10&gt;'Decision Matrix'!$AY$15,5,IF(AND(H10&lt;='Decision Matrix'!$AZ$14,H10&gt;='Decision Matrix'!$AY$14),4,IF(AND(H10&lt;='Decision Matrix'!$AZ$13,H10&gt;='Decision Matrix'!$AY$13),3,IF(AND(H10&lt;='Decision Matrix'!$AZ$12,H10&gt;='Decision Matrix'!$AY$12),2,IF(AND(H10&lt;='Decision Matrix'!$AZ$11,H10&gt;=1),1,0)))))*IF(OR(F10="Unknown",F10="Adverse Impact"),-1,IF(F10="Benefit",1,0))</f>
        <v>0</v>
      </c>
      <c r="K10" s="287"/>
      <c r="L10" s="208" t="s">
        <v>461</v>
      </c>
      <c r="M10" s="335"/>
      <c r="N10" s="370"/>
      <c r="O10" s="188"/>
    </row>
    <row r="11" spans="2:15" s="203" customFormat="1" ht="9" customHeight="1" x14ac:dyDescent="0.25">
      <c r="J11" s="262"/>
      <c r="K11" s="262"/>
      <c r="L11" s="191"/>
      <c r="M11" s="353"/>
      <c r="N11" s="371"/>
    </row>
    <row r="12" spans="2:15" ht="90" x14ac:dyDescent="0.25">
      <c r="B12" s="558" t="s">
        <v>98</v>
      </c>
      <c r="C12" s="281" t="s">
        <v>99</v>
      </c>
      <c r="D12" s="207" t="s">
        <v>167</v>
      </c>
      <c r="E12" s="286"/>
      <c r="F12" s="207" t="s">
        <v>22</v>
      </c>
      <c r="G12" s="281"/>
      <c r="H12" s="207">
        <v>0</v>
      </c>
      <c r="I12" s="281"/>
      <c r="J12" s="201">
        <f>IF(H12&gt;'Decision Matrix'!$AY$15,5,IF(AND(H12&lt;='Decision Matrix'!$AZ$14,H12&gt;='Decision Matrix'!$AY$14),4,IF(AND(H12&lt;='Decision Matrix'!$AZ$13,H12&gt;='Decision Matrix'!$AY$13),3,IF(AND(H12&lt;='Decision Matrix'!$AZ$12,H12&gt;='Decision Matrix'!$AY$12),2,IF(AND(H12&lt;='Decision Matrix'!$AZ$11,H12&gt;=1),1,0)))))*IF(OR(F12="Unknown",F12="Adverse Impact"),-1,IF(F12="Benefit",1,0))</f>
        <v>0</v>
      </c>
      <c r="K12" s="287"/>
      <c r="L12" s="208" t="s">
        <v>462</v>
      </c>
      <c r="M12" s="417"/>
      <c r="N12" s="207" t="s">
        <v>166</v>
      </c>
      <c r="O12" s="188"/>
    </row>
    <row r="13" spans="2:15" ht="90" x14ac:dyDescent="0.25">
      <c r="B13" s="558"/>
      <c r="C13" s="281" t="s">
        <v>100</v>
      </c>
      <c r="D13" s="207" t="s">
        <v>166</v>
      </c>
      <c r="E13" s="286"/>
      <c r="F13" s="207" t="s">
        <v>22</v>
      </c>
      <c r="G13" s="281"/>
      <c r="H13" s="207">
        <v>1</v>
      </c>
      <c r="I13" s="281"/>
      <c r="J13" s="201">
        <f>IF(H13&gt;'Decision Matrix'!$AY$15,5,IF(AND(H13&lt;='Decision Matrix'!$AZ$14,H13&gt;='Decision Matrix'!$AY$14),4,IF(AND(H13&lt;='Decision Matrix'!$AZ$13,H13&gt;='Decision Matrix'!$AY$13),3,IF(AND(H13&lt;='Decision Matrix'!$AZ$12,H13&gt;='Decision Matrix'!$AY$12),2,IF(AND(H13&lt;='Decision Matrix'!$AZ$11,H13&gt;=1),1,0)))))*IF(OR(F13="Unknown",F13="Adverse Impact"),-1,IF(F13="Benefit",1,0))</f>
        <v>0</v>
      </c>
      <c r="K13" s="287"/>
      <c r="L13" s="208" t="s">
        <v>462</v>
      </c>
      <c r="M13" s="335"/>
      <c r="N13" s="370"/>
      <c r="O13" s="188"/>
    </row>
    <row r="14" spans="2:15" ht="90" x14ac:dyDescent="0.25">
      <c r="B14" s="558"/>
      <c r="C14" s="281" t="s">
        <v>101</v>
      </c>
      <c r="D14" s="207" t="s">
        <v>167</v>
      </c>
      <c r="E14" s="286"/>
      <c r="F14" s="207" t="s">
        <v>22</v>
      </c>
      <c r="G14" s="281"/>
      <c r="H14" s="207">
        <v>0</v>
      </c>
      <c r="I14" s="281"/>
      <c r="J14" s="201">
        <f>IF(H14&gt;'Decision Matrix'!$AY$15,5,IF(AND(H14&lt;='Decision Matrix'!$AZ$14,H14&gt;='Decision Matrix'!$AY$14),4,IF(AND(H14&lt;='Decision Matrix'!$AZ$13,H14&gt;='Decision Matrix'!$AY$13),3,IF(AND(H14&lt;='Decision Matrix'!$AZ$12,H14&gt;='Decision Matrix'!$AY$12),2,IF(AND(H14&lt;='Decision Matrix'!$AZ$11,H14&gt;=1),1,0)))))*IF(OR(F14="Unknown",F14="Adverse Impact"),-1,IF(F14="Benefit",1,0))</f>
        <v>0</v>
      </c>
      <c r="K14" s="287"/>
      <c r="L14" s="208" t="s">
        <v>462</v>
      </c>
      <c r="M14" s="335"/>
      <c r="N14" s="370"/>
      <c r="O14" s="188"/>
    </row>
    <row r="15" spans="2:15" ht="90" x14ac:dyDescent="0.25">
      <c r="B15" s="558"/>
      <c r="C15" s="281" t="s">
        <v>102</v>
      </c>
      <c r="D15" s="207" t="s">
        <v>167</v>
      </c>
      <c r="E15" s="286"/>
      <c r="F15" s="207" t="s">
        <v>22</v>
      </c>
      <c r="G15" s="281"/>
      <c r="H15" s="207">
        <v>0</v>
      </c>
      <c r="I15" s="281"/>
      <c r="J15" s="201">
        <f>IF(H15&gt;'Decision Matrix'!$AY$15,5,IF(AND(H15&lt;='Decision Matrix'!$AZ$14,H15&gt;='Decision Matrix'!$AY$14),4,IF(AND(H15&lt;='Decision Matrix'!$AZ$13,H15&gt;='Decision Matrix'!$AY$13),3,IF(AND(H15&lt;='Decision Matrix'!$AZ$12,H15&gt;='Decision Matrix'!$AY$12),2,IF(AND(H15&lt;='Decision Matrix'!$AZ$11,H15&gt;=1),1,0)))))*IF(OR(F15="Unknown",F15="Adverse Impact"),-1,IF(F15="Benefit",1,0))</f>
        <v>0</v>
      </c>
      <c r="K15" s="287"/>
      <c r="L15" s="208" t="s">
        <v>462</v>
      </c>
      <c r="M15" s="335"/>
      <c r="N15" s="370"/>
      <c r="O15" s="188"/>
    </row>
    <row r="16" spans="2:15" ht="90" x14ac:dyDescent="0.25">
      <c r="B16" s="558"/>
      <c r="C16" s="281" t="s">
        <v>103</v>
      </c>
      <c r="D16" s="207" t="s">
        <v>167</v>
      </c>
      <c r="E16" s="286"/>
      <c r="F16" s="207" t="s">
        <v>22</v>
      </c>
      <c r="G16" s="281"/>
      <c r="H16" s="207">
        <v>0</v>
      </c>
      <c r="I16" s="281"/>
      <c r="J16" s="201">
        <f>IF(H16&gt;'Decision Matrix'!$AY$15,5,IF(AND(H16&lt;='Decision Matrix'!$AZ$14,H16&gt;='Decision Matrix'!$AY$14),4,IF(AND(H16&lt;='Decision Matrix'!$AZ$13,H16&gt;='Decision Matrix'!$AY$13),3,IF(AND(H16&lt;='Decision Matrix'!$AZ$12,H16&gt;='Decision Matrix'!$AY$12),2,IF(AND(H16&lt;='Decision Matrix'!$AZ$11,H16&gt;=1),1,0)))))*IF(OR(F16="Unknown",F16="Adverse Impact"),-1,IF(F16="Benefit",1,0))</f>
        <v>0</v>
      </c>
      <c r="K16" s="287"/>
      <c r="L16" s="208" t="s">
        <v>462</v>
      </c>
      <c r="M16" s="335"/>
      <c r="N16" s="370"/>
      <c r="O16" s="188"/>
    </row>
    <row r="17" spans="2:15" ht="90" x14ac:dyDescent="0.25">
      <c r="B17" s="558"/>
      <c r="C17" s="281" t="s">
        <v>104</v>
      </c>
      <c r="D17" s="207" t="s">
        <v>167</v>
      </c>
      <c r="E17" s="286"/>
      <c r="F17" s="207" t="s">
        <v>22</v>
      </c>
      <c r="G17" s="281"/>
      <c r="H17" s="207">
        <v>0</v>
      </c>
      <c r="I17" s="281"/>
      <c r="J17" s="201">
        <f>IF(H17&gt;'Decision Matrix'!$AY$15,5,IF(AND(H17&lt;='Decision Matrix'!$AZ$14,H17&gt;='Decision Matrix'!$AY$14),4,IF(AND(H17&lt;='Decision Matrix'!$AZ$13,H17&gt;='Decision Matrix'!$AY$13),3,IF(AND(H17&lt;='Decision Matrix'!$AZ$12,H17&gt;='Decision Matrix'!$AY$12),2,IF(AND(H17&lt;='Decision Matrix'!$AZ$11,H17&gt;=1),1,0)))))*IF(OR(F17="Unknown",F17="Adverse Impact"),-1,IF(F17="Benefit",1,0))</f>
        <v>0</v>
      </c>
      <c r="K17" s="287"/>
      <c r="L17" s="208" t="s">
        <v>462</v>
      </c>
      <c r="M17" s="335"/>
      <c r="N17" s="370"/>
      <c r="O17" s="188"/>
    </row>
    <row r="18" spans="2:15" ht="90" x14ac:dyDescent="0.25">
      <c r="B18" s="558"/>
      <c r="C18" s="281" t="s">
        <v>105</v>
      </c>
      <c r="D18" s="207" t="s">
        <v>166</v>
      </c>
      <c r="E18" s="286"/>
      <c r="F18" s="207" t="s">
        <v>22</v>
      </c>
      <c r="G18" s="281"/>
      <c r="H18" s="207">
        <v>5</v>
      </c>
      <c r="I18" s="281"/>
      <c r="J18" s="201">
        <f>IF(H18&gt;'Decision Matrix'!$AY$15,5,IF(AND(H18&lt;='Decision Matrix'!$AZ$14,H18&gt;='Decision Matrix'!$AY$14),4,IF(AND(H18&lt;='Decision Matrix'!$AZ$13,H18&gt;='Decision Matrix'!$AY$13),3,IF(AND(H18&lt;='Decision Matrix'!$AZ$12,H18&gt;='Decision Matrix'!$AY$12),2,IF(AND(H18&lt;='Decision Matrix'!$AZ$11,H18&gt;=1),1,0)))))*IF(OR(F18="Unknown",F18="Adverse Impact"),-1,IF(F18="Benefit",1,0))</f>
        <v>0</v>
      </c>
      <c r="K18" s="287"/>
      <c r="L18" s="208" t="s">
        <v>462</v>
      </c>
      <c r="M18" s="335"/>
      <c r="N18" s="370"/>
      <c r="O18" s="188"/>
    </row>
    <row r="19" spans="2:15" ht="90" x14ac:dyDescent="0.25">
      <c r="B19" s="558"/>
      <c r="C19" s="281" t="s">
        <v>129</v>
      </c>
      <c r="D19" s="207" t="s">
        <v>166</v>
      </c>
      <c r="E19" s="286"/>
      <c r="F19" s="207" t="s">
        <v>22</v>
      </c>
      <c r="G19" s="281"/>
      <c r="H19" s="207">
        <v>1</v>
      </c>
      <c r="I19" s="281"/>
      <c r="J19" s="201">
        <f>IF(H19&gt;'Decision Matrix'!$AY$15,5,IF(AND(H19&lt;='Decision Matrix'!$AZ$14,H19&gt;='Decision Matrix'!$AY$14),4,IF(AND(H19&lt;='Decision Matrix'!$AZ$13,H19&gt;='Decision Matrix'!$AY$13),3,IF(AND(H19&lt;='Decision Matrix'!$AZ$12,H19&gt;='Decision Matrix'!$AY$12),2,IF(AND(H19&lt;='Decision Matrix'!$AZ$11,H19&gt;=1),1,0)))))*IF(OR(F19="Unknown",F19="Adverse Impact"),-1,IF(F19="Benefit",1,0))</f>
        <v>0</v>
      </c>
      <c r="K19" s="287"/>
      <c r="L19" s="208" t="s">
        <v>462</v>
      </c>
      <c r="M19" s="335"/>
      <c r="N19" s="370"/>
    </row>
    <row r="20" spans="2:15" ht="90" x14ac:dyDescent="0.25">
      <c r="B20" s="558"/>
      <c r="C20" s="281" t="s">
        <v>106</v>
      </c>
      <c r="D20" s="207" t="s">
        <v>166</v>
      </c>
      <c r="E20" s="286"/>
      <c r="F20" s="207" t="s">
        <v>22</v>
      </c>
      <c r="G20" s="281"/>
      <c r="H20" s="207">
        <v>11</v>
      </c>
      <c r="I20" s="281"/>
      <c r="J20" s="201">
        <f>IF(H20&gt;'Decision Matrix'!$AY$15,5,IF(AND(H20&lt;='Decision Matrix'!$AZ$14,H20&gt;='Decision Matrix'!$AY$14),4,IF(AND(H20&lt;='Decision Matrix'!$AZ$13,H20&gt;='Decision Matrix'!$AY$13),3,IF(AND(H20&lt;='Decision Matrix'!$AZ$12,H20&gt;='Decision Matrix'!$AY$12),2,IF(AND(H20&lt;='Decision Matrix'!$AZ$11,H20&gt;=1),1,0)))))*IF(OR(F20="Unknown",F20="Adverse Impact"),-1,IF(F20="Benefit",1,0))</f>
        <v>0</v>
      </c>
      <c r="K20" s="287"/>
      <c r="L20" s="208" t="s">
        <v>462</v>
      </c>
      <c r="M20" s="335"/>
      <c r="N20" s="370"/>
    </row>
    <row r="21" spans="2:15" s="198" customFormat="1" ht="90" x14ac:dyDescent="0.25">
      <c r="B21" s="558"/>
      <c r="C21" s="281" t="s">
        <v>173</v>
      </c>
      <c r="D21" s="207" t="s">
        <v>166</v>
      </c>
      <c r="E21" s="286"/>
      <c r="F21" s="207" t="s">
        <v>22</v>
      </c>
      <c r="G21" s="281"/>
      <c r="H21" s="207">
        <v>7946</v>
      </c>
      <c r="I21" s="281"/>
      <c r="J21" s="201">
        <f>IF(H21&gt;'Decision Matrix'!$AY$15,5,IF(AND(H21&lt;='Decision Matrix'!$AZ$14,H21&gt;='Decision Matrix'!$AY$14),4,IF(AND(H21&lt;='Decision Matrix'!$AZ$13,H21&gt;='Decision Matrix'!$AY$13),3,IF(AND(H21&lt;='Decision Matrix'!$AZ$12,H21&gt;='Decision Matrix'!$AY$12),2,IF(AND(H21&lt;='Decision Matrix'!$AZ$11,H21&gt;=1),1,0)))))*IF(OR(F21="Unknown",F21="Adverse Impact"),-1,IF(F21="Benefit",1,0))</f>
        <v>0</v>
      </c>
      <c r="K21" s="287"/>
      <c r="L21" s="208" t="s">
        <v>462</v>
      </c>
      <c r="M21" s="335"/>
      <c r="N21" s="370"/>
    </row>
    <row r="22" spans="2:15" ht="90" x14ac:dyDescent="0.25">
      <c r="B22" s="558"/>
      <c r="C22" s="281" t="s">
        <v>107</v>
      </c>
      <c r="D22" s="207" t="s">
        <v>166</v>
      </c>
      <c r="E22" s="286"/>
      <c r="F22" s="207" t="s">
        <v>22</v>
      </c>
      <c r="G22" s="281"/>
      <c r="H22" s="207">
        <v>519</v>
      </c>
      <c r="I22" s="281"/>
      <c r="J22" s="201">
        <f>IF(H22&gt;'Decision Matrix'!$AY$15,5,IF(AND(H22&lt;='Decision Matrix'!$AZ$14,H22&gt;='Decision Matrix'!$AY$14),4,IF(AND(H22&lt;='Decision Matrix'!$AZ$13,H22&gt;='Decision Matrix'!$AY$13),3,IF(AND(H22&lt;='Decision Matrix'!$AZ$12,H22&gt;='Decision Matrix'!$AY$12),2,IF(AND(H22&lt;='Decision Matrix'!$AZ$11,H22&gt;=1),1,0)))))*IF(OR(F22="Unknown",F22="Adverse Impact"),-1,IF(F22="Benefit",1,0))</f>
        <v>0</v>
      </c>
      <c r="K22" s="287"/>
      <c r="L22" s="208" t="s">
        <v>462</v>
      </c>
      <c r="M22" s="335"/>
      <c r="N22" s="370"/>
    </row>
    <row r="23" spans="2:15" s="203" customFormat="1" ht="9" customHeight="1" x14ac:dyDescent="0.25">
      <c r="J23" s="262"/>
      <c r="K23" s="262"/>
      <c r="L23" s="191"/>
      <c r="M23" s="353"/>
      <c r="N23" s="371"/>
    </row>
    <row r="24" spans="2:15" ht="180" x14ac:dyDescent="0.25">
      <c r="B24" s="558" t="s">
        <v>108</v>
      </c>
      <c r="C24" s="281" t="s">
        <v>109</v>
      </c>
      <c r="D24" s="207" t="s">
        <v>166</v>
      </c>
      <c r="E24" s="286"/>
      <c r="F24" s="207" t="s">
        <v>266</v>
      </c>
      <c r="G24" s="281"/>
      <c r="H24" s="207" t="s">
        <v>417</v>
      </c>
      <c r="I24" s="281"/>
      <c r="J24" s="201">
        <f>IF(H24&gt;'Decision Matrix'!$AY$15,5,IF(AND(H24&lt;='Decision Matrix'!$AZ$14,H24&gt;='Decision Matrix'!$AY$14),4,IF(AND(H24&lt;='Decision Matrix'!$AZ$13,H24&gt;='Decision Matrix'!$AY$13),3,IF(AND(H24&lt;='Decision Matrix'!$AZ$12,H24&gt;='Decision Matrix'!$AY$12),2,IF(AND(H24&lt;='Decision Matrix'!$AZ$11,H24&gt;=1),1,0)))))*IF(OR(F24="Unknown",F24="Adverse Impact"),-1,IF(F24="Benefit",1,0))</f>
        <v>5</v>
      </c>
      <c r="K24" s="287"/>
      <c r="L24" s="208" t="s">
        <v>484</v>
      </c>
      <c r="M24" s="417"/>
      <c r="N24" s="207" t="s">
        <v>166</v>
      </c>
    </row>
    <row r="25" spans="2:15" ht="90" x14ac:dyDescent="0.25">
      <c r="B25" s="558"/>
      <c r="C25" s="281" t="s">
        <v>110</v>
      </c>
      <c r="D25" s="207" t="s">
        <v>166</v>
      </c>
      <c r="E25" s="286"/>
      <c r="F25" s="207" t="s">
        <v>266</v>
      </c>
      <c r="G25" s="281"/>
      <c r="H25" s="207" t="s">
        <v>417</v>
      </c>
      <c r="I25" s="281"/>
      <c r="J25" s="201">
        <f>IF(H25&gt;'Decision Matrix'!$AY$15,5,IF(AND(H25&lt;='Decision Matrix'!$AZ$14,H25&gt;='Decision Matrix'!$AY$14),4,IF(AND(H25&lt;='Decision Matrix'!$AZ$13,H25&gt;='Decision Matrix'!$AY$13),3,IF(AND(H25&lt;='Decision Matrix'!$AZ$12,H25&gt;='Decision Matrix'!$AY$12),2,IF(AND(H25&lt;='Decision Matrix'!$AZ$11,H25&gt;=1),1,0)))))*IF(OR(F25="Unknown",F25="Adverse Impact"),-1,IF(F25="Benefit",1,0))</f>
        <v>5</v>
      </c>
      <c r="K25" s="287"/>
      <c r="L25" s="208" t="s">
        <v>463</v>
      </c>
      <c r="M25" s="335"/>
      <c r="N25" s="370"/>
    </row>
    <row r="26" spans="2:15" ht="90" x14ac:dyDescent="0.25">
      <c r="B26" s="558"/>
      <c r="C26" s="281" t="s">
        <v>170</v>
      </c>
      <c r="D26" s="207" t="s">
        <v>166</v>
      </c>
      <c r="E26" s="286"/>
      <c r="F26" s="207" t="s">
        <v>22</v>
      </c>
      <c r="G26" s="281"/>
      <c r="H26" s="207" t="s">
        <v>417</v>
      </c>
      <c r="I26" s="281"/>
      <c r="J26" s="201">
        <f>IF(H26&gt;'Decision Matrix'!$AY$15,5,IF(AND(H26&lt;='Decision Matrix'!$AZ$14,H26&gt;='Decision Matrix'!$AY$14),4,IF(AND(H26&lt;='Decision Matrix'!$AZ$13,H26&gt;='Decision Matrix'!$AY$13),3,IF(AND(H26&lt;='Decision Matrix'!$AZ$12,H26&gt;='Decision Matrix'!$AY$12),2,IF(AND(H26&lt;='Decision Matrix'!$AZ$11,H26&gt;=1),1,0)))))*IF(OR(F26="Unknown",F26="Adverse Impact"),-1,IF(F26="Benefit",1,0))</f>
        <v>0</v>
      </c>
      <c r="K26" s="287"/>
      <c r="L26" s="208" t="s">
        <v>464</v>
      </c>
      <c r="M26" s="335"/>
      <c r="N26" s="370"/>
    </row>
    <row r="27" spans="2:15" ht="120" x14ac:dyDescent="0.25">
      <c r="B27" s="558"/>
      <c r="C27" s="281" t="s">
        <v>111</v>
      </c>
      <c r="D27" s="207" t="s">
        <v>166</v>
      </c>
      <c r="E27" s="286"/>
      <c r="F27" s="207" t="s">
        <v>22</v>
      </c>
      <c r="G27" s="281"/>
      <c r="H27" s="207" t="s">
        <v>417</v>
      </c>
      <c r="I27" s="281"/>
      <c r="J27" s="201">
        <f>IF(H27&gt;'Decision Matrix'!$AY$15,5,IF(AND(H27&lt;='Decision Matrix'!$AZ$14,H27&gt;='Decision Matrix'!$AY$14),4,IF(AND(H27&lt;='Decision Matrix'!$AZ$13,H27&gt;='Decision Matrix'!$AY$13),3,IF(AND(H27&lt;='Decision Matrix'!$AZ$12,H27&gt;='Decision Matrix'!$AY$12),2,IF(AND(H27&lt;='Decision Matrix'!$AZ$11,H27&gt;=1),1,0)))))*IF(OR(F27="Unknown",F27="Adverse Impact"),-1,IF(F27="Benefit",1,0))</f>
        <v>0</v>
      </c>
      <c r="K27" s="287"/>
      <c r="L27" s="208" t="s">
        <v>465</v>
      </c>
      <c r="M27" s="335"/>
      <c r="N27" s="370"/>
    </row>
    <row r="28" spans="2:15" ht="90" x14ac:dyDescent="0.25">
      <c r="B28" s="558"/>
      <c r="C28" s="281" t="s">
        <v>112</v>
      </c>
      <c r="D28" s="207" t="s">
        <v>166</v>
      </c>
      <c r="E28" s="286"/>
      <c r="F28" s="207" t="s">
        <v>22</v>
      </c>
      <c r="G28" s="281"/>
      <c r="H28" s="207" t="s">
        <v>417</v>
      </c>
      <c r="I28" s="281"/>
      <c r="J28" s="201">
        <f>IF(H28&gt;'Decision Matrix'!$AY$15,5,IF(AND(H28&lt;='Decision Matrix'!$AZ$14,H28&gt;='Decision Matrix'!$AY$14),4,IF(AND(H28&lt;='Decision Matrix'!$AZ$13,H28&gt;='Decision Matrix'!$AY$13),3,IF(AND(H28&lt;='Decision Matrix'!$AZ$12,H28&gt;='Decision Matrix'!$AY$12),2,IF(AND(H28&lt;='Decision Matrix'!$AZ$11,H28&gt;=1),1,0)))))*IF(OR(F28="Unknown",F28="Adverse Impact"),-1,IF(F28="Benefit",1,0))</f>
        <v>0</v>
      </c>
      <c r="K28" s="287"/>
      <c r="L28" s="208" t="s">
        <v>466</v>
      </c>
      <c r="M28" s="335"/>
      <c r="N28" s="370"/>
    </row>
    <row r="29" spans="2:15" s="198" customFormat="1" ht="60" x14ac:dyDescent="0.25">
      <c r="B29" s="558"/>
      <c r="C29" s="281" t="s">
        <v>113</v>
      </c>
      <c r="D29" s="207" t="s">
        <v>166</v>
      </c>
      <c r="E29" s="286"/>
      <c r="F29" s="207" t="s">
        <v>22</v>
      </c>
      <c r="G29" s="281"/>
      <c r="H29" s="207" t="s">
        <v>417</v>
      </c>
      <c r="I29" s="281"/>
      <c r="J29" s="201">
        <f>IF(H29&gt;'Decision Matrix'!$AY$15,5,IF(AND(H29&lt;='Decision Matrix'!$AZ$14,H29&gt;='Decision Matrix'!$AY$14),4,IF(AND(H29&lt;='Decision Matrix'!$AZ$13,H29&gt;='Decision Matrix'!$AY$13),3,IF(AND(H29&lt;='Decision Matrix'!$AZ$12,H29&gt;='Decision Matrix'!$AY$12),2,IF(AND(H29&lt;='Decision Matrix'!$AZ$11,H29&gt;=1),1,0)))))*IF(OR(F29="Unknown",F29="Adverse Impact"),-1,IF(F29="Benefit",1,0))</f>
        <v>0</v>
      </c>
      <c r="K29" s="287"/>
      <c r="L29" s="208" t="s">
        <v>467</v>
      </c>
      <c r="M29" s="335"/>
      <c r="N29" s="370"/>
    </row>
    <row r="30" spans="2:15" ht="135" x14ac:dyDescent="0.25">
      <c r="B30" s="558"/>
      <c r="C30" s="281" t="s">
        <v>171</v>
      </c>
      <c r="D30" s="207" t="s">
        <v>166</v>
      </c>
      <c r="E30" s="286"/>
      <c r="F30" s="207" t="s">
        <v>22</v>
      </c>
      <c r="G30" s="281"/>
      <c r="H30" s="207" t="s">
        <v>417</v>
      </c>
      <c r="I30" s="281"/>
      <c r="J30" s="201">
        <f>IF(H30&gt;'Decision Matrix'!$AY$15,5,IF(AND(H30&lt;='Decision Matrix'!$AZ$14,H30&gt;='Decision Matrix'!$AY$14),4,IF(AND(H30&lt;='Decision Matrix'!$AZ$13,H30&gt;='Decision Matrix'!$AY$13),3,IF(AND(H30&lt;='Decision Matrix'!$AZ$12,H30&gt;='Decision Matrix'!$AY$12),2,IF(AND(H30&lt;='Decision Matrix'!$AZ$11,H30&gt;=1),1,0)))))*IF(OR(F30="Unknown",F30="Adverse Impact"),-1,IF(F30="Benefit",1,0))</f>
        <v>0</v>
      </c>
      <c r="K30" s="287"/>
      <c r="L30" s="208" t="s">
        <v>468</v>
      </c>
      <c r="M30" s="335"/>
      <c r="N30" s="370"/>
    </row>
    <row r="31" spans="2:15" s="203" customFormat="1" ht="9" customHeight="1" x14ac:dyDescent="0.25">
      <c r="J31" s="262"/>
      <c r="K31" s="262"/>
      <c r="L31" s="191"/>
      <c r="M31" s="353"/>
      <c r="N31" s="371"/>
    </row>
    <row r="32" spans="2:15" ht="90" x14ac:dyDescent="0.25">
      <c r="B32" s="282" t="s">
        <v>114</v>
      </c>
      <c r="C32" s="281" t="s">
        <v>115</v>
      </c>
      <c r="D32" s="207" t="s">
        <v>167</v>
      </c>
      <c r="E32" s="286"/>
      <c r="F32" s="207" t="s">
        <v>22</v>
      </c>
      <c r="G32" s="281"/>
      <c r="H32" s="207" t="s">
        <v>417</v>
      </c>
      <c r="I32" s="281"/>
      <c r="J32" s="201">
        <f>IF(H32&gt;'Decision Matrix'!$AY$15,5,IF(AND(H32&lt;='Decision Matrix'!$AZ$14,H32&gt;='Decision Matrix'!$AY$14),4,IF(AND(H32&lt;='Decision Matrix'!$AZ$13,H32&gt;='Decision Matrix'!$AY$13),3,IF(AND(H32&lt;='Decision Matrix'!$AZ$12,H32&gt;='Decision Matrix'!$AY$12),2,IF(AND(H32&lt;='Decision Matrix'!$AZ$11,H32&gt;=1),1,0)))))*IF(OR(F32="Unknown",F32="Adverse Impact"),-1,IF(F32="Benefit",1,0))</f>
        <v>0</v>
      </c>
      <c r="K32" s="287"/>
      <c r="L32" s="208" t="s">
        <v>469</v>
      </c>
      <c r="M32" s="417"/>
      <c r="N32" s="207" t="s">
        <v>166</v>
      </c>
    </row>
    <row r="33" spans="2:15" s="203" customFormat="1" ht="9" customHeight="1" x14ac:dyDescent="0.25">
      <c r="J33" s="262"/>
      <c r="K33" s="262"/>
      <c r="L33" s="191"/>
      <c r="M33" s="353"/>
      <c r="N33" s="371"/>
    </row>
    <row r="34" spans="2:15" ht="60" x14ac:dyDescent="0.25">
      <c r="B34" s="558" t="s">
        <v>116</v>
      </c>
      <c r="C34" s="281" t="s">
        <v>117</v>
      </c>
      <c r="D34" s="207" t="s">
        <v>166</v>
      </c>
      <c r="E34" s="286"/>
      <c r="F34" s="207" t="s">
        <v>22</v>
      </c>
      <c r="G34" s="281"/>
      <c r="H34" s="207" t="s">
        <v>417</v>
      </c>
      <c r="I34" s="281"/>
      <c r="J34" s="201">
        <f>IF(H34&gt;'Decision Matrix'!$AY$15,5,IF(AND(H34&lt;='Decision Matrix'!$AZ$14,H34&gt;='Decision Matrix'!$AY$14),4,IF(AND(H34&lt;='Decision Matrix'!$AZ$13,H34&gt;='Decision Matrix'!$AY$13),3,IF(AND(H34&lt;='Decision Matrix'!$AZ$12,H34&gt;='Decision Matrix'!$AY$12),2,IF(AND(H34&lt;='Decision Matrix'!$AZ$11,H34&gt;=1),1,0)))))*IF(OR(F34="Unknown",F34="Adverse Impact"),-1,IF(F34="Benefit",1,0))</f>
        <v>0</v>
      </c>
      <c r="K34" s="287"/>
      <c r="L34" s="208" t="s">
        <v>470</v>
      </c>
      <c r="M34" s="417"/>
      <c r="N34" s="207" t="s">
        <v>166</v>
      </c>
    </row>
    <row r="35" spans="2:15" ht="45" x14ac:dyDescent="0.25">
      <c r="B35" s="558"/>
      <c r="C35" s="281" t="s">
        <v>118</v>
      </c>
      <c r="D35" s="207" t="s">
        <v>166</v>
      </c>
      <c r="E35" s="286"/>
      <c r="F35" s="207" t="s">
        <v>22</v>
      </c>
      <c r="G35" s="281"/>
      <c r="H35" s="207" t="s">
        <v>417</v>
      </c>
      <c r="I35" s="281"/>
      <c r="J35" s="201">
        <f>IF(H35&gt;'Decision Matrix'!$AY$15,5,IF(AND(H35&lt;='Decision Matrix'!$AZ$14,H35&gt;='Decision Matrix'!$AY$14),4,IF(AND(H35&lt;='Decision Matrix'!$AZ$13,H35&gt;='Decision Matrix'!$AY$13),3,IF(AND(H35&lt;='Decision Matrix'!$AZ$12,H35&gt;='Decision Matrix'!$AY$12),2,IF(AND(H35&lt;='Decision Matrix'!$AZ$11,H35&gt;=1),1,0)))))*IF(OR(F35="Unknown",F35="Adverse Impact"),-1,IF(F35="Benefit",1,0))</f>
        <v>0</v>
      </c>
      <c r="K35" s="287"/>
      <c r="L35" s="208" t="s">
        <v>471</v>
      </c>
      <c r="M35" s="335"/>
      <c r="N35" s="370"/>
    </row>
    <row r="36" spans="2:15" ht="45" x14ac:dyDescent="0.25">
      <c r="B36" s="558"/>
      <c r="C36" s="281" t="s">
        <v>119</v>
      </c>
      <c r="D36" s="207" t="s">
        <v>166</v>
      </c>
      <c r="E36" s="286"/>
      <c r="F36" s="207" t="s">
        <v>22</v>
      </c>
      <c r="G36" s="281"/>
      <c r="H36" s="207" t="s">
        <v>417</v>
      </c>
      <c r="I36" s="281"/>
      <c r="J36" s="201">
        <f>IF(H36&gt;'Decision Matrix'!$AY$15,5,IF(AND(H36&lt;='Decision Matrix'!$AZ$14,H36&gt;='Decision Matrix'!$AY$14),4,IF(AND(H36&lt;='Decision Matrix'!$AZ$13,H36&gt;='Decision Matrix'!$AY$13),3,IF(AND(H36&lt;='Decision Matrix'!$AZ$12,H36&gt;='Decision Matrix'!$AY$12),2,IF(AND(H36&lt;='Decision Matrix'!$AZ$11,H36&gt;=1),1,0)))))*IF(OR(F36="Unknown",F36="Adverse Impact"),-1,IF(F36="Benefit",1,0))</f>
        <v>0</v>
      </c>
      <c r="K36" s="287"/>
      <c r="L36" s="208" t="s">
        <v>471</v>
      </c>
      <c r="M36" s="335"/>
      <c r="N36" s="370"/>
    </row>
    <row r="37" spans="2:15" s="203" customFormat="1" ht="9" customHeight="1" x14ac:dyDescent="0.25">
      <c r="J37" s="262"/>
      <c r="K37" s="262"/>
      <c r="L37" s="191"/>
      <c r="M37" s="353"/>
      <c r="N37" s="371"/>
    </row>
    <row r="38" spans="2:15" ht="45" x14ac:dyDescent="0.25">
      <c r="B38" s="558" t="s">
        <v>120</v>
      </c>
      <c r="C38" s="281" t="s">
        <v>130</v>
      </c>
      <c r="D38" s="207" t="s">
        <v>167</v>
      </c>
      <c r="E38" s="286"/>
      <c r="F38" s="207" t="s">
        <v>22</v>
      </c>
      <c r="G38" s="281"/>
      <c r="H38" s="207">
        <v>0</v>
      </c>
      <c r="I38" s="281"/>
      <c r="J38" s="201">
        <f>IF(H38&gt;'Decision Matrix'!$AY$15,5,IF(AND(H38&lt;='Decision Matrix'!$AZ$14,H38&gt;='Decision Matrix'!$AY$14),4,IF(AND(H38&lt;='Decision Matrix'!$AZ$13,H38&gt;='Decision Matrix'!$AY$13),3,IF(AND(H38&lt;='Decision Matrix'!$AZ$12,H38&gt;='Decision Matrix'!$AY$12),2,IF(AND(H38&lt;='Decision Matrix'!$AZ$11,H38&gt;=1),1,0)))))*IF(OR(F38="Unknown",F38="Adverse Impact"),-1,IF(F38="Benefit",1,0))</f>
        <v>0</v>
      </c>
      <c r="K38" s="287"/>
      <c r="L38" s="208" t="s">
        <v>432</v>
      </c>
      <c r="M38" s="417"/>
      <c r="N38" s="207" t="s">
        <v>166</v>
      </c>
    </row>
    <row r="39" spans="2:15" ht="90" x14ac:dyDescent="0.25">
      <c r="B39" s="558"/>
      <c r="C39" s="283" t="s">
        <v>131</v>
      </c>
      <c r="D39" s="207" t="s">
        <v>166</v>
      </c>
      <c r="E39" s="286"/>
      <c r="F39" s="207" t="s">
        <v>22</v>
      </c>
      <c r="G39" s="281"/>
      <c r="H39" s="207">
        <v>651</v>
      </c>
      <c r="I39" s="281"/>
      <c r="J39" s="201">
        <f>IF(H39&gt;'Decision Matrix'!$AY$15,5,IF(AND(H39&lt;='Decision Matrix'!$AZ$14,H39&gt;='Decision Matrix'!$AY$14),4,IF(AND(H39&lt;='Decision Matrix'!$AZ$13,H39&gt;='Decision Matrix'!$AY$13),3,IF(AND(H39&lt;='Decision Matrix'!$AZ$12,H39&gt;='Decision Matrix'!$AY$12),2,IF(AND(H39&lt;='Decision Matrix'!$AZ$11,H39&gt;=1),1,0)))))*IF(OR(F39="Unknown",F39="Adverse Impact"),-1,IF(F39="Benefit",1,0))</f>
        <v>0</v>
      </c>
      <c r="K39" s="287"/>
      <c r="L39" s="208" t="s">
        <v>475</v>
      </c>
      <c r="M39" s="335"/>
      <c r="N39" s="370"/>
    </row>
    <row r="40" spans="2:15" ht="90" x14ac:dyDescent="0.25">
      <c r="B40" s="558"/>
      <c r="C40" s="281" t="s">
        <v>132</v>
      </c>
      <c r="D40" s="207" t="s">
        <v>166</v>
      </c>
      <c r="E40" s="286"/>
      <c r="F40" s="207" t="s">
        <v>22</v>
      </c>
      <c r="G40" s="281"/>
      <c r="H40" s="207">
        <v>2280</v>
      </c>
      <c r="I40" s="281"/>
      <c r="J40" s="201">
        <f>IF(H40&gt;'Decision Matrix'!$AY$15,5,IF(AND(H40&lt;='Decision Matrix'!$AZ$14,H40&gt;='Decision Matrix'!$AY$14),4,IF(AND(H40&lt;='Decision Matrix'!$AZ$13,H40&gt;='Decision Matrix'!$AY$13),3,IF(AND(H40&lt;='Decision Matrix'!$AZ$12,H40&gt;='Decision Matrix'!$AY$12),2,IF(AND(H40&lt;='Decision Matrix'!$AZ$11,H40&gt;=1),1,0)))))*IF(OR(F40="Unknown",F40="Adverse Impact"),-1,IF(F40="Benefit",1,0))</f>
        <v>0</v>
      </c>
      <c r="K40" s="287"/>
      <c r="L40" s="208" t="s">
        <v>472</v>
      </c>
      <c r="M40" s="335"/>
      <c r="N40" s="370"/>
    </row>
    <row r="41" spans="2:15" ht="120" x14ac:dyDescent="0.25">
      <c r="B41" s="558"/>
      <c r="C41" s="284" t="s">
        <v>301</v>
      </c>
      <c r="D41" s="207" t="s">
        <v>166</v>
      </c>
      <c r="E41" s="286"/>
      <c r="F41" s="207" t="s">
        <v>22</v>
      </c>
      <c r="G41" s="281"/>
      <c r="H41" s="207">
        <v>3441</v>
      </c>
      <c r="I41" s="281"/>
      <c r="J41" s="201">
        <f>IF(H41&gt;'Decision Matrix'!$AY$15,5,IF(AND(H41&lt;='Decision Matrix'!$AZ$14,H41&gt;='Decision Matrix'!$AY$14),4,IF(AND(H41&lt;='Decision Matrix'!$AZ$13,H41&gt;='Decision Matrix'!$AY$13),3,IF(AND(H41&lt;='Decision Matrix'!$AZ$12,H41&gt;='Decision Matrix'!$AY$12),2,IF(AND(H41&lt;='Decision Matrix'!$AZ$11,H41&gt;=1),1,0)))))*IF(OR(F41="Unknown",F41="Adverse Impact"),-1,IF(F41="Benefit",1,0))</f>
        <v>0</v>
      </c>
      <c r="K41" s="287"/>
      <c r="L41" s="208" t="s">
        <v>473</v>
      </c>
      <c r="M41" s="335"/>
      <c r="N41" s="370"/>
    </row>
    <row r="42" spans="2:15" ht="45" x14ac:dyDescent="0.25">
      <c r="B42" s="558"/>
      <c r="C42" s="281" t="s">
        <v>302</v>
      </c>
      <c r="D42" s="207" t="s">
        <v>166</v>
      </c>
      <c r="E42" s="286"/>
      <c r="F42" s="207" t="s">
        <v>22</v>
      </c>
      <c r="G42" s="281"/>
      <c r="H42" s="207">
        <v>2083</v>
      </c>
      <c r="I42" s="281"/>
      <c r="J42" s="201">
        <f>IF(H42&gt;'Decision Matrix'!$AY$15,5,IF(AND(H42&lt;='Decision Matrix'!$AZ$14,H42&gt;='Decision Matrix'!$AY$14),4,IF(AND(H42&lt;='Decision Matrix'!$AZ$13,H42&gt;='Decision Matrix'!$AY$13),3,IF(AND(H42&lt;='Decision Matrix'!$AZ$12,H42&gt;='Decision Matrix'!$AY$12),2,IF(AND(H42&lt;='Decision Matrix'!$AZ$11,H42&gt;=1),1,0)))))*IF(OR(F42="Unknown",F42="Adverse Impact"),-1,IF(F42="Benefit",1,0))</f>
        <v>0</v>
      </c>
      <c r="K42" s="287"/>
      <c r="L42" s="208" t="s">
        <v>474</v>
      </c>
      <c r="M42" s="335"/>
      <c r="N42" s="370"/>
    </row>
    <row r="43" spans="2:15" s="203" customFormat="1" ht="9" customHeight="1" x14ac:dyDescent="0.25">
      <c r="B43" s="155"/>
      <c r="D43" s="334"/>
      <c r="E43" s="334"/>
      <c r="F43" s="334"/>
      <c r="G43" s="110"/>
      <c r="H43" s="334"/>
      <c r="I43" s="110"/>
      <c r="J43" s="202"/>
      <c r="K43" s="335"/>
      <c r="L43" s="335"/>
      <c r="M43" s="335"/>
      <c r="N43" s="345"/>
    </row>
    <row r="44" spans="2:15" ht="90" x14ac:dyDescent="0.25">
      <c r="B44" s="285" t="s">
        <v>121</v>
      </c>
      <c r="C44" s="281"/>
      <c r="D44" s="207" t="s">
        <v>166</v>
      </c>
      <c r="E44" s="286"/>
      <c r="F44" s="207" t="s">
        <v>22</v>
      </c>
      <c r="G44" s="281"/>
      <c r="H44" s="207" t="s">
        <v>417</v>
      </c>
      <c r="I44" s="281"/>
      <c r="J44" s="201">
        <f>IF(H44&gt;'Decision Matrix'!$AY$15,5,IF(AND(H44&lt;='Decision Matrix'!$AZ$14,H44&gt;='Decision Matrix'!$AY$14),4,IF(AND(H44&lt;='Decision Matrix'!$AZ$13,H44&gt;='Decision Matrix'!$AY$13),3,IF(AND(H44&lt;='Decision Matrix'!$AZ$12,H44&gt;='Decision Matrix'!$AY$12),2,IF(AND(H44&lt;='Decision Matrix'!$AZ$11,H44&gt;=1),1,0)))))*IF(OR(F44="Unknown",F44="Adverse Impact"),-1,IF(F44="Benefit",1,0))</f>
        <v>0</v>
      </c>
      <c r="K44" s="287"/>
      <c r="L44" s="208" t="s">
        <v>458</v>
      </c>
      <c r="M44" s="417"/>
      <c r="N44" s="207" t="s">
        <v>167</v>
      </c>
    </row>
    <row r="45" spans="2:15" ht="30" x14ac:dyDescent="0.25">
      <c r="B45" s="285" t="s">
        <v>191</v>
      </c>
      <c r="C45" s="281"/>
      <c r="D45" s="207" t="s">
        <v>166</v>
      </c>
      <c r="E45" s="286"/>
      <c r="F45" s="207" t="s">
        <v>266</v>
      </c>
      <c r="G45" s="281"/>
      <c r="H45" s="207" t="s">
        <v>417</v>
      </c>
      <c r="I45" s="281"/>
      <c r="J45" s="201">
        <f>IF(H45&gt;'Decision Matrix'!$AY$15,5,IF(AND(H45&lt;='Decision Matrix'!$AZ$14,H45&gt;='Decision Matrix'!$AY$14),4,IF(AND(H45&lt;='Decision Matrix'!$AZ$13,H45&gt;='Decision Matrix'!$AY$13),3,IF(AND(H45&lt;='Decision Matrix'!$AZ$12,H45&gt;='Decision Matrix'!$AY$12),2,IF(AND(H45&lt;='Decision Matrix'!$AZ$11,H45&gt;=1),1,0)))))*IF(OR(F45="Unknown",F45="Adverse Impact"),-1,IF(F45="Benefit",1,0))</f>
        <v>5</v>
      </c>
      <c r="K45" s="287"/>
      <c r="L45" s="208" t="s">
        <v>457</v>
      </c>
      <c r="M45" s="417"/>
      <c r="N45" s="207" t="s">
        <v>167</v>
      </c>
    </row>
    <row r="46" spans="2:15" ht="30" x14ac:dyDescent="0.25">
      <c r="B46" s="285" t="s">
        <v>122</v>
      </c>
      <c r="C46" s="281"/>
      <c r="D46" s="207" t="s">
        <v>166</v>
      </c>
      <c r="E46" s="286"/>
      <c r="F46" s="207" t="s">
        <v>22</v>
      </c>
      <c r="G46" s="281"/>
      <c r="H46" s="207" t="s">
        <v>417</v>
      </c>
      <c r="I46" s="281"/>
      <c r="J46" s="201">
        <f>IF(H46&gt;'Decision Matrix'!$AY$15,5,IF(AND(H46&lt;='Decision Matrix'!$AZ$14,H46&gt;='Decision Matrix'!$AY$14),4,IF(AND(H46&lt;='Decision Matrix'!$AZ$13,H46&gt;='Decision Matrix'!$AY$13),3,IF(AND(H46&lt;='Decision Matrix'!$AZ$12,H46&gt;='Decision Matrix'!$AY$12),2,IF(AND(H46&lt;='Decision Matrix'!$AZ$11,H46&gt;=1),1,0)))))*IF(OR(F46="Unknown",F46="Adverse Impact"),-1,IF(F46="Benefit",1,0))</f>
        <v>0</v>
      </c>
      <c r="K46" s="287"/>
      <c r="L46" s="208" t="s">
        <v>418</v>
      </c>
      <c r="M46" s="417"/>
      <c r="N46" s="207" t="s">
        <v>167</v>
      </c>
    </row>
    <row r="47" spans="2:15" s="203" customFormat="1" ht="9" customHeight="1" x14ac:dyDescent="0.25">
      <c r="J47" s="262"/>
      <c r="K47" s="262"/>
      <c r="L47" s="191"/>
      <c r="M47" s="353"/>
      <c r="N47" s="371"/>
    </row>
    <row r="48" spans="2:15" ht="30" x14ac:dyDescent="0.25">
      <c r="B48" s="558" t="s">
        <v>123</v>
      </c>
      <c r="C48" s="281" t="s">
        <v>124</v>
      </c>
      <c r="D48" s="207" t="s">
        <v>166</v>
      </c>
      <c r="E48" s="286"/>
      <c r="F48" s="207" t="s">
        <v>22</v>
      </c>
      <c r="G48" s="281"/>
      <c r="H48" s="207" t="s">
        <v>417</v>
      </c>
      <c r="I48" s="281"/>
      <c r="J48" s="201">
        <f>IF(H48&gt;'Decision Matrix'!$AY$15,5,IF(AND(H48&lt;='Decision Matrix'!$AZ$14,H48&gt;='Decision Matrix'!$AY$14),4,IF(AND(H48&lt;='Decision Matrix'!$AZ$13,H48&gt;='Decision Matrix'!$AY$13),3,IF(AND(H48&lt;='Decision Matrix'!$AZ$12,H48&gt;='Decision Matrix'!$AY$12),2,IF(AND(H48&lt;='Decision Matrix'!$AZ$11,H48&gt;=1),1,0)))))*IF(OR(F48="Unknown",F48="Adverse Impact"),-1,IF(F48="Benefit",1,0))</f>
        <v>0</v>
      </c>
      <c r="K48" s="287"/>
      <c r="L48" s="208" t="s">
        <v>434</v>
      </c>
      <c r="M48" s="335"/>
      <c r="N48" s="345"/>
      <c r="O48" s="203"/>
    </row>
    <row r="49" spans="2:15" ht="30" x14ac:dyDescent="0.25">
      <c r="B49" s="558"/>
      <c r="C49" s="281" t="s">
        <v>125</v>
      </c>
      <c r="D49" s="207" t="s">
        <v>166</v>
      </c>
      <c r="E49" s="286"/>
      <c r="F49" s="207" t="s">
        <v>22</v>
      </c>
      <c r="G49" s="281"/>
      <c r="H49" s="207" t="s">
        <v>417</v>
      </c>
      <c r="I49" s="281"/>
      <c r="J49" s="201">
        <f>IF(H49&gt;'Decision Matrix'!$AY$15,5,IF(AND(H49&lt;='Decision Matrix'!$AZ$14,H49&gt;='Decision Matrix'!$AY$14),4,IF(AND(H49&lt;='Decision Matrix'!$AZ$13,H49&gt;='Decision Matrix'!$AY$13),3,IF(AND(H49&lt;='Decision Matrix'!$AZ$12,H49&gt;='Decision Matrix'!$AY$12),2,IF(AND(H49&lt;='Decision Matrix'!$AZ$11,H49&gt;=1),1,0)))))*IF(OR(F49="Unknown",F49="Adverse Impact"),-1,IF(F49="Benefit",1,0))</f>
        <v>0</v>
      </c>
      <c r="K49" s="287"/>
      <c r="L49" s="208" t="s">
        <v>435</v>
      </c>
      <c r="M49" s="335"/>
      <c r="N49" s="345"/>
      <c r="O49" s="203"/>
    </row>
    <row r="50" spans="2:15" ht="30" x14ac:dyDescent="0.25">
      <c r="B50" s="558"/>
      <c r="C50" s="281" t="s">
        <v>314</v>
      </c>
      <c r="D50" s="207" t="s">
        <v>167</v>
      </c>
      <c r="E50" s="286"/>
      <c r="F50" s="207" t="s">
        <v>22</v>
      </c>
      <c r="G50" s="281"/>
      <c r="H50" s="207" t="s">
        <v>417</v>
      </c>
      <c r="I50" s="281"/>
      <c r="J50" s="201">
        <f>IF(H50&gt;'Decision Matrix'!$AY$15,5,IF(AND(H50&lt;='Decision Matrix'!$AZ$14,H50&gt;='Decision Matrix'!$AY$14),4,IF(AND(H50&lt;='Decision Matrix'!$AZ$13,H50&gt;='Decision Matrix'!$AY$13),3,IF(AND(H50&lt;='Decision Matrix'!$AZ$12,H50&gt;='Decision Matrix'!$AY$12),2,IF(AND(H50&lt;='Decision Matrix'!$AZ$11,H50&gt;=1),1,0)))))*IF(OR(F50="Unknown",F50="Adverse Impact"),-1,IF(F50="Benefit",1,0))</f>
        <v>0</v>
      </c>
      <c r="K50" s="287"/>
      <c r="L50" s="208" t="s">
        <v>476</v>
      </c>
      <c r="M50" s="417"/>
      <c r="N50" s="207" t="s">
        <v>167</v>
      </c>
    </row>
    <row r="51" spans="2:15" s="199" customFormat="1" ht="60" x14ac:dyDescent="0.25">
      <c r="B51" s="558"/>
      <c r="C51" s="281" t="s">
        <v>172</v>
      </c>
      <c r="D51" s="207" t="s">
        <v>167</v>
      </c>
      <c r="E51" s="286"/>
      <c r="F51" s="207" t="s">
        <v>22</v>
      </c>
      <c r="G51" s="281"/>
      <c r="H51" s="207" t="s">
        <v>417</v>
      </c>
      <c r="I51" s="281"/>
      <c r="J51" s="201">
        <f>IF(H51&gt;'Decision Matrix'!$AY$15,5,IF(AND(H51&lt;='Decision Matrix'!$AZ$14,H51&gt;='Decision Matrix'!$AY$14),4,IF(AND(H51&lt;='Decision Matrix'!$AZ$13,H51&gt;='Decision Matrix'!$AY$13),3,IF(AND(H51&lt;='Decision Matrix'!$AZ$12,H51&gt;='Decision Matrix'!$AY$12),2,IF(AND(H51&lt;='Decision Matrix'!$AZ$11,H51&gt;=1),1,0)))))*IF(OR(F51="Unknown",F51="Adverse Impact"),-1,IF(F51="Benefit",1,0))</f>
        <v>0</v>
      </c>
      <c r="K51" s="287"/>
      <c r="L51" s="208" t="s">
        <v>478</v>
      </c>
      <c r="M51" s="417"/>
      <c r="N51" s="207" t="s">
        <v>166</v>
      </c>
    </row>
    <row r="52" spans="2:15" ht="105" x14ac:dyDescent="0.25">
      <c r="B52" s="558"/>
      <c r="C52" s="281" t="s">
        <v>315</v>
      </c>
      <c r="D52" s="207" t="s">
        <v>166</v>
      </c>
      <c r="E52" s="286"/>
      <c r="F52" s="207" t="s">
        <v>266</v>
      </c>
      <c r="G52" s="281"/>
      <c r="H52" s="207">
        <v>209</v>
      </c>
      <c r="I52" s="281"/>
      <c r="J52" s="201">
        <f>IF(H52&gt;'Decision Matrix'!$AY$15,5,IF(AND(H52&lt;='Decision Matrix'!$AZ$14,H52&gt;='Decision Matrix'!$AY$14),4,IF(AND(H52&lt;='Decision Matrix'!$AZ$13,H52&gt;='Decision Matrix'!$AY$13),3,IF(AND(H52&lt;='Decision Matrix'!$AZ$12,H52&gt;='Decision Matrix'!$AY$12),2,IF(AND(H52&lt;='Decision Matrix'!$AZ$11,H52&gt;=1),1,0)))))*IF(OR(F52="Unknown",F52="Adverse Impact"),-1,IF(F52="Benefit",1,0))</f>
        <v>1</v>
      </c>
      <c r="K52" s="287"/>
      <c r="L52" s="208" t="s">
        <v>459</v>
      </c>
      <c r="M52" s="417"/>
      <c r="N52" s="207" t="s">
        <v>166</v>
      </c>
    </row>
    <row r="53" spans="2:15" s="203" customFormat="1" ht="9" customHeight="1" x14ac:dyDescent="0.25">
      <c r="B53" s="155"/>
      <c r="D53" s="334"/>
      <c r="E53" s="334"/>
      <c r="F53" s="334"/>
      <c r="H53" s="334"/>
      <c r="J53" s="202"/>
      <c r="K53" s="335"/>
      <c r="M53" s="110"/>
      <c r="N53" s="345"/>
    </row>
    <row r="54" spans="2:15" s="203" customFormat="1" ht="60" x14ac:dyDescent="0.25">
      <c r="B54" s="294" t="s">
        <v>294</v>
      </c>
      <c r="C54" s="281" t="s">
        <v>295</v>
      </c>
      <c r="D54" s="207" t="s">
        <v>166</v>
      </c>
      <c r="E54" s="286"/>
      <c r="F54" s="207" t="s">
        <v>22</v>
      </c>
      <c r="G54" s="281"/>
      <c r="H54" s="207" t="s">
        <v>417</v>
      </c>
      <c r="I54" s="281"/>
      <c r="J54" s="201">
        <f>IF(H54&gt;'Decision Matrix'!$AY$15,5,IF(AND(H54&lt;='Decision Matrix'!$AZ$14,H54&gt;='Decision Matrix'!$AY$14),4,IF(AND(H54&lt;='Decision Matrix'!$AZ$13,H54&gt;='Decision Matrix'!$AY$13),3,IF(AND(H54&lt;='Decision Matrix'!$AZ$12,H54&gt;='Decision Matrix'!$AY$12),2,IF(AND(H54&lt;='Decision Matrix'!$AZ$11,H54&gt;=1),1,0)))))*IF(OR(F54="Unknown",F54="Adverse Impact"),1,IF(F54="Benefit",-1,0))</f>
        <v>0</v>
      </c>
      <c r="K54" s="287"/>
      <c r="L54" s="208" t="s">
        <v>436</v>
      </c>
      <c r="M54" s="335"/>
      <c r="N54" s="370"/>
    </row>
    <row r="55" spans="2:15" s="203" customFormat="1" ht="165" x14ac:dyDescent="0.25">
      <c r="B55" s="294"/>
      <c r="C55" s="281" t="s">
        <v>296</v>
      </c>
      <c r="D55" s="207" t="s">
        <v>166</v>
      </c>
      <c r="E55" s="286"/>
      <c r="F55" s="207" t="s">
        <v>267</v>
      </c>
      <c r="G55" s="281"/>
      <c r="H55" s="207" t="s">
        <v>417</v>
      </c>
      <c r="I55" s="281"/>
      <c r="J55" s="201">
        <f>IF(H55&gt;'Decision Matrix'!$AY$15,5,IF(AND(H55&lt;='Decision Matrix'!$AZ$14,H55&gt;='Decision Matrix'!$AY$14),4,IF(AND(H55&lt;='Decision Matrix'!$AZ$13,H55&gt;='Decision Matrix'!$AY$13),3,IF(AND(H55&lt;='Decision Matrix'!$AZ$12,H55&gt;='Decision Matrix'!$AY$12),2,IF(AND(H55&lt;='Decision Matrix'!$AZ$11,H55&gt;=1),1,0)))))*IF(OR(F55="Unknown",F55="Adverse Impact"),-1,IF(F55="Benefit",1,0))</f>
        <v>-5</v>
      </c>
      <c r="K55" s="287"/>
      <c r="L55" s="208" t="s">
        <v>485</v>
      </c>
      <c r="M55" s="335"/>
      <c r="N55" s="370"/>
    </row>
    <row r="56" spans="2:15" s="203" customFormat="1" ht="9" customHeight="1" x14ac:dyDescent="0.25">
      <c r="B56" s="155"/>
      <c r="D56" s="410"/>
      <c r="E56" s="410"/>
      <c r="F56" s="410"/>
      <c r="G56" s="345"/>
      <c r="H56" s="410"/>
      <c r="I56" s="345"/>
      <c r="J56" s="411"/>
      <c r="K56" s="335"/>
      <c r="L56" s="335"/>
      <c r="M56" s="370"/>
    </row>
    <row r="57" spans="2:15" s="203" customFormat="1" x14ac:dyDescent="0.25">
      <c r="B57" s="553" t="s">
        <v>328</v>
      </c>
      <c r="C57" s="553"/>
      <c r="D57" s="412"/>
      <c r="E57" s="412"/>
      <c r="F57" s="412"/>
      <c r="G57" s="413"/>
      <c r="H57" s="412"/>
      <c r="I57" s="413"/>
      <c r="J57" s="414"/>
      <c r="K57" s="287"/>
      <c r="L57" s="208" t="s">
        <v>477</v>
      </c>
      <c r="M57" s="335"/>
      <c r="N57" s="207" t="s">
        <v>166</v>
      </c>
    </row>
    <row r="58" spans="2:15" x14ac:dyDescent="0.25">
      <c r="B58" s="188"/>
      <c r="C58" s="188"/>
      <c r="D58" s="188"/>
      <c r="F58" s="188"/>
      <c r="H58" s="188"/>
      <c r="I58" s="188"/>
      <c r="J58" s="188"/>
      <c r="K58" s="188"/>
      <c r="L58" s="188"/>
      <c r="M58" s="110"/>
      <c r="N58" s="345"/>
    </row>
    <row r="59" spans="2:15" x14ac:dyDescent="0.25">
      <c r="B59" s="189" t="s">
        <v>135</v>
      </c>
      <c r="C59" s="188"/>
      <c r="D59" s="252">
        <f>COUNTIF(D9:D52,"Yes")</f>
        <v>28</v>
      </c>
      <c r="E59" s="202"/>
      <c r="F59" s="252">
        <f>COUNTIF(F9:F52,"Benefit")+COUNTIF(F9:F52,"Adverse impact")</f>
        <v>4</v>
      </c>
      <c r="H59" s="188"/>
      <c r="I59" s="188"/>
      <c r="K59" s="188"/>
      <c r="L59" s="188" t="s">
        <v>316</v>
      </c>
      <c r="M59" s="110"/>
      <c r="N59" s="252">
        <f>COUNTIF(N9:N46,"Yes")</f>
        <v>6</v>
      </c>
    </row>
    <row r="60" spans="2:15" ht="6" customHeight="1" x14ac:dyDescent="0.25">
      <c r="N60" s="345"/>
    </row>
    <row r="61" spans="2:15" x14ac:dyDescent="0.25">
      <c r="B61" s="200" t="s">
        <v>260</v>
      </c>
      <c r="D61" s="448">
        <f>SUM(J9:J52)</f>
        <v>16</v>
      </c>
      <c r="N61" s="345"/>
    </row>
    <row r="62" spans="2:15" ht="6" customHeight="1" x14ac:dyDescent="0.25">
      <c r="N62" s="345"/>
    </row>
    <row r="63" spans="2:15" x14ac:dyDescent="0.25">
      <c r="B63" s="200" t="s">
        <v>269</v>
      </c>
      <c r="N63" s="345"/>
    </row>
    <row r="64" spans="2:15" x14ac:dyDescent="0.25">
      <c r="B64" s="200" t="s">
        <v>327</v>
      </c>
      <c r="N64" s="345"/>
    </row>
    <row r="65" spans="2:14" ht="39" customHeight="1" x14ac:dyDescent="0.25">
      <c r="B65" s="490" t="s">
        <v>486</v>
      </c>
      <c r="C65" s="491"/>
      <c r="D65" s="491"/>
      <c r="E65" s="491"/>
      <c r="F65" s="491"/>
      <c r="G65" s="491"/>
      <c r="H65" s="491"/>
      <c r="I65" s="491"/>
      <c r="J65" s="491"/>
      <c r="K65" s="491"/>
      <c r="L65" s="492"/>
      <c r="M65" s="354"/>
      <c r="N65" s="552"/>
    </row>
    <row r="66" spans="2:14" ht="45" customHeight="1" x14ac:dyDescent="0.25">
      <c r="B66" s="496"/>
      <c r="C66" s="497"/>
      <c r="D66" s="497"/>
      <c r="E66" s="497"/>
      <c r="F66" s="497"/>
      <c r="G66" s="497"/>
      <c r="H66" s="497"/>
      <c r="I66" s="497"/>
      <c r="J66" s="497"/>
      <c r="K66" s="497"/>
      <c r="L66" s="498"/>
      <c r="M66" s="354"/>
      <c r="N66" s="552"/>
    </row>
    <row r="67" spans="2:14" x14ac:dyDescent="0.25">
      <c r="N67" s="345"/>
    </row>
    <row r="68" spans="2:14" ht="18.75" x14ac:dyDescent="0.3">
      <c r="B68" s="196" t="s">
        <v>165</v>
      </c>
      <c r="C68" s="188"/>
      <c r="D68" s="453" t="s">
        <v>166</v>
      </c>
      <c r="N68" s="345"/>
    </row>
    <row r="69" spans="2:14" x14ac:dyDescent="0.25">
      <c r="N69" s="345"/>
    </row>
    <row r="70" spans="2:14" x14ac:dyDescent="0.25">
      <c r="N70" s="345"/>
    </row>
    <row r="71" spans="2:14" x14ac:dyDescent="0.25">
      <c r="N71" s="345"/>
    </row>
    <row r="72" spans="2:14" x14ac:dyDescent="0.25">
      <c r="N72" s="345"/>
    </row>
    <row r="73" spans="2:14" x14ac:dyDescent="0.25">
      <c r="N73" s="345"/>
    </row>
    <row r="74" spans="2:14" x14ac:dyDescent="0.25">
      <c r="N74" s="345"/>
    </row>
    <row r="75" spans="2:14" x14ac:dyDescent="0.25">
      <c r="N75" s="345"/>
    </row>
    <row r="76" spans="2:14" x14ac:dyDescent="0.25">
      <c r="N76" s="345"/>
    </row>
    <row r="77" spans="2:14" x14ac:dyDescent="0.25">
      <c r="N77" s="345"/>
    </row>
    <row r="78" spans="2:14" x14ac:dyDescent="0.25">
      <c r="N78" s="345"/>
    </row>
  </sheetData>
  <sheetProtection password="CDC6" sheet="1" objects="1" scenarios="1" selectLockedCells="1"/>
  <mergeCells count="13">
    <mergeCell ref="N65:N66"/>
    <mergeCell ref="B57:C57"/>
    <mergeCell ref="B3:H3"/>
    <mergeCell ref="J3:O3"/>
    <mergeCell ref="C4:O4"/>
    <mergeCell ref="C5:O5"/>
    <mergeCell ref="B9:B10"/>
    <mergeCell ref="B65:L66"/>
    <mergeCell ref="B12:B22"/>
    <mergeCell ref="B24:B30"/>
    <mergeCell ref="B34:B36"/>
    <mergeCell ref="B38:B42"/>
    <mergeCell ref="B48:B52"/>
  </mergeCells>
  <conditionalFormatting sqref="J9:J10 J12:J22 J24:J30 J32 J34:J36 J38:J42 J48:J52 J54:J55 J44:J46">
    <cfRule type="cellIs" dxfId="15" priority="25" operator="greaterThan">
      <formula>-1</formula>
    </cfRule>
    <cfRule type="cellIs" dxfId="14" priority="26" operator="lessThan">
      <formula>-16</formula>
    </cfRule>
    <cfRule type="cellIs" dxfId="13" priority="27" operator="between">
      <formula>-1</formula>
      <formula>-15</formula>
    </cfRule>
  </conditionalFormatting>
  <conditionalFormatting sqref="D61">
    <cfRule type="cellIs" dxfId="12" priority="23" operator="lessThan">
      <formula>0</formula>
    </cfRule>
    <cfRule type="cellIs" dxfId="11" priority="24" operator="greaterThanOrEqual">
      <formula>0</formula>
    </cfRule>
  </conditionalFormatting>
  <conditionalFormatting sqref="D68">
    <cfRule type="cellIs" dxfId="10" priority="20" operator="equal">
      <formula>"Yes"</formula>
    </cfRule>
    <cfRule type="cellIs" dxfId="9" priority="21" operator="notEqual">
      <formula>"Yes"</formula>
    </cfRule>
  </conditionalFormatting>
  <hyperlinks>
    <hyperlink ref="B1" location="Menu!A1" display="Click to return to menu" xr:uid="{00000000-0004-0000-0800-000000000000}"/>
    <hyperlink ref="L2" location="Instructions!A1" display="Click here to go to Useful Links..." xr:uid="{00000000-0004-0000-0800-000001000000}"/>
  </hyperlinks>
  <pageMargins left="0.7" right="0.7" top="0.75" bottom="0.75" header="0.3" footer="0.3"/>
  <pageSetup paperSize="9" orientation="portrait" horizontalDpi="300" verticalDpi="300" r:id="rId1"/>
  <drawing r:id="rId2"/>
  <legacyDrawing r:id="rId3"/>
  <mc:AlternateContent xmlns:mc="http://schemas.openxmlformats.org/markup-compatibility/2006">
    <mc:Choice Requires="x14">
      <controls>
        <mc:AlternateContent xmlns:mc="http://schemas.openxmlformats.org/markup-compatibility/2006">
          <mc:Choice Requires="x14">
            <control shapeId="15372" r:id="rId4" name="Button 12">
              <controlPr defaultSize="0" print="0" autoFill="0" autoPict="0" macro="[0]!returntomenu">
                <anchor moveWithCells="1" sizeWithCells="1">
                  <from>
                    <xdr:col>11</xdr:col>
                    <xdr:colOff>1600200</xdr:colOff>
                    <xdr:row>67</xdr:row>
                    <xdr:rowOff>38100</xdr:rowOff>
                  </from>
                  <to>
                    <xdr:col>11</xdr:col>
                    <xdr:colOff>4610100</xdr:colOff>
                    <xdr:row>69</xdr:row>
                    <xdr:rowOff>38100</xdr:rowOff>
                  </to>
                </anchor>
              </controlPr>
            </control>
          </mc:Choice>
        </mc:AlternateContent>
      </controls>
    </mc:Choice>
  </mc:AlternateContent>
  <extLst>
    <ext xmlns:x14="http://schemas.microsoft.com/office/spreadsheetml/2009/9/main" uri="{CCE6A557-97BC-4b89-ADB6-D9C93CAAB3DF}">
      <x14:dataValidations xmlns:xm="http://schemas.microsoft.com/office/excel/2006/main" count="3">
        <x14:dataValidation type="list" allowBlank="1" showInputMessage="1" showErrorMessage="1" xr:uid="{00000000-0002-0000-0800-000000000000}">
          <x14:formula1>
            <xm:f>'Decision Matrix'!$AJ$3:$AJ$4</xm:f>
          </x14:formula1>
          <xm:sqref>D68</xm:sqref>
        </x14:dataValidation>
        <x14:dataValidation type="list" allowBlank="1" showInputMessage="1" showErrorMessage="1" xr:uid="{00000000-0002-0000-0800-000001000000}">
          <x14:formula1>
            <xm:f>'Decision Matrix'!$AH$19:$AH$22</xm:f>
          </x14:formula1>
          <xm:sqref>F9:F10 F12:F22 F24:F30 F32 F34:F36 F38:F46 F48:F55</xm:sqref>
        </x14:dataValidation>
        <x14:dataValidation type="list" allowBlank="1" showInputMessage="1" showErrorMessage="1" xr:uid="{00000000-0002-0000-0800-000002000000}">
          <x14:formula1>
            <xm:f>'Decision Matrix'!$AI$19:$AI$21</xm:f>
          </x14:formula1>
          <xm:sqref>D9:D10 D12:D22 D24:D30 D32 D34:D36 D38:D46 N57 N9 N12 N24 N32 N34 N38 N44:N46 N50:N52 D48:D55</xm:sqref>
        </x14:dataValidation>
      </x14:dataValidations>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3">
    <tabColor rgb="FFFFFF00"/>
  </sheetPr>
  <dimension ref="A1:B12"/>
  <sheetViews>
    <sheetView workbookViewId="0">
      <selection activeCell="B10" sqref="B10"/>
    </sheetView>
  </sheetViews>
  <sheetFormatPr defaultColWidth="9.140625" defaultRowHeight="15" x14ac:dyDescent="0.25"/>
  <cols>
    <col min="1" max="1" width="9.140625" style="1"/>
    <col min="2" max="2" width="148.7109375" style="1" customWidth="1"/>
    <col min="3" max="16384" width="9.140625" style="1"/>
  </cols>
  <sheetData>
    <row r="1" spans="1:2" x14ac:dyDescent="0.25">
      <c r="A1" s="211" t="s">
        <v>11</v>
      </c>
    </row>
    <row r="2" spans="1:2" ht="23.25" x14ac:dyDescent="0.35">
      <c r="B2" s="217" t="s">
        <v>174</v>
      </c>
    </row>
    <row r="4" spans="1:2" ht="56.25" customHeight="1" x14ac:dyDescent="0.25">
      <c r="B4" s="2"/>
    </row>
    <row r="5" spans="1:2" ht="56.25" customHeight="1" x14ac:dyDescent="0.25">
      <c r="B5" s="2"/>
    </row>
    <row r="6" spans="1:2" ht="56.25" customHeight="1" x14ac:dyDescent="0.25">
      <c r="B6" s="2"/>
    </row>
    <row r="7" spans="1:2" ht="56.25" customHeight="1" x14ac:dyDescent="0.3">
      <c r="B7" s="2"/>
    </row>
    <row r="8" spans="1:2" ht="56.25" customHeight="1" x14ac:dyDescent="0.3">
      <c r="B8" s="2"/>
    </row>
    <row r="9" spans="1:2" ht="56.25" customHeight="1" x14ac:dyDescent="0.25">
      <c r="B9" s="2"/>
    </row>
    <row r="10" spans="1:2" ht="56.25" customHeight="1" x14ac:dyDescent="0.25">
      <c r="B10" s="2"/>
    </row>
    <row r="11" spans="1:2" ht="56.25" customHeight="1" x14ac:dyDescent="0.25">
      <c r="B11" s="2"/>
    </row>
    <row r="12" spans="1:2" ht="56.25" customHeight="1" x14ac:dyDescent="0.25">
      <c r="B12" s="2"/>
    </row>
  </sheetData>
  <hyperlinks>
    <hyperlink ref="A1" location="Menu!A1" display="Click to return to menu" xr:uid="{00000000-0004-0000-0900-000000000000}"/>
  </hyperlinks>
  <pageMargins left="0.7" right="0.7" top="0.75" bottom="0.75" header="0.3" footer="0.3"/>
  <pageSetup paperSize="9" orientation="portrait" r:id="rId1"/>
  <drawing r:id="rId2"/>
  <legacyDrawing r:id="rId3"/>
  <oleObjects>
    <mc:AlternateContent xmlns:mc="http://schemas.openxmlformats.org/markup-compatibility/2006">
      <mc:Choice Requires="x14">
        <oleObject progId="Acrobat Document" dvAspect="DVASPECT_ICON" shapeId="25601" r:id="rId4">
          <objectPr defaultSize="0" r:id="rId5">
            <anchor moveWithCells="1">
              <from>
                <xdr:col>1</xdr:col>
                <xdr:colOff>66675</xdr:colOff>
                <xdr:row>2</xdr:row>
                <xdr:rowOff>171450</xdr:rowOff>
              </from>
              <to>
                <xdr:col>1</xdr:col>
                <xdr:colOff>981075</xdr:colOff>
                <xdr:row>3</xdr:row>
                <xdr:rowOff>666750</xdr:rowOff>
              </to>
            </anchor>
          </objectPr>
        </oleObject>
      </mc:Choice>
      <mc:Fallback>
        <oleObject progId="Acrobat Document" dvAspect="DVASPECT_ICON" shapeId="25601" r:id="rId4"/>
      </mc:Fallback>
    </mc:AlternateContent>
    <mc:AlternateContent xmlns:mc="http://schemas.openxmlformats.org/markup-compatibility/2006">
      <mc:Choice Requires="x14">
        <oleObject progId="Acrobat Document" dvAspect="DVASPECT_ICON" shapeId="25604" r:id="rId6">
          <objectPr defaultSize="0" r:id="rId7">
            <anchor moveWithCells="1">
              <from>
                <xdr:col>1</xdr:col>
                <xdr:colOff>95250</xdr:colOff>
                <xdr:row>4</xdr:row>
                <xdr:rowOff>9525</xdr:rowOff>
              </from>
              <to>
                <xdr:col>1</xdr:col>
                <xdr:colOff>1009650</xdr:colOff>
                <xdr:row>4</xdr:row>
                <xdr:rowOff>695325</xdr:rowOff>
              </to>
            </anchor>
          </objectPr>
        </oleObject>
      </mc:Choice>
      <mc:Fallback>
        <oleObject progId="Acrobat Document" dvAspect="DVASPECT_ICON" shapeId="25604" r:id="rId6"/>
      </mc:Fallback>
    </mc:AlternateContent>
    <mc:AlternateContent xmlns:mc="http://schemas.openxmlformats.org/markup-compatibility/2006">
      <mc:Choice Requires="x14">
        <oleObject progId="Document" dvAspect="DVASPECT_ICON" shapeId="25606" r:id="rId8">
          <objectPr defaultSize="0" r:id="rId9">
            <anchor moveWithCells="1">
              <from>
                <xdr:col>1</xdr:col>
                <xdr:colOff>0</xdr:colOff>
                <xdr:row>5</xdr:row>
                <xdr:rowOff>0</xdr:rowOff>
              </from>
              <to>
                <xdr:col>1</xdr:col>
                <xdr:colOff>914400</xdr:colOff>
                <xdr:row>5</xdr:row>
                <xdr:rowOff>685800</xdr:rowOff>
              </to>
            </anchor>
          </objectPr>
        </oleObject>
      </mc:Choice>
      <mc:Fallback>
        <oleObject progId="Document" dvAspect="DVASPECT_ICON" shapeId="25606" r:id="rId8"/>
      </mc:Fallback>
    </mc:AlternateContent>
    <mc:AlternateContent xmlns:mc="http://schemas.openxmlformats.org/markup-compatibility/2006">
      <mc:Choice Requires="x14">
        <oleObject progId="Document" dvAspect="DVASPECT_ICON" shapeId="25607" r:id="rId10">
          <objectPr defaultSize="0" r:id="rId11">
            <anchor moveWithCells="1">
              <from>
                <xdr:col>1</xdr:col>
                <xdr:colOff>0</xdr:colOff>
                <xdr:row>6</xdr:row>
                <xdr:rowOff>0</xdr:rowOff>
              </from>
              <to>
                <xdr:col>1</xdr:col>
                <xdr:colOff>914400</xdr:colOff>
                <xdr:row>6</xdr:row>
                <xdr:rowOff>685800</xdr:rowOff>
              </to>
            </anchor>
          </objectPr>
        </oleObject>
      </mc:Choice>
      <mc:Fallback>
        <oleObject progId="Document" dvAspect="DVASPECT_ICON" shapeId="25607" r:id="rId10"/>
      </mc:Fallback>
    </mc:AlternateContent>
    <mc:AlternateContent xmlns:mc="http://schemas.openxmlformats.org/markup-compatibility/2006">
      <mc:Choice Requires="x14">
        <oleObject progId="Document" dvAspect="DVASPECT_ICON" shapeId="25608" r:id="rId12">
          <objectPr defaultSize="0" r:id="rId13">
            <anchor moveWithCells="1">
              <from>
                <xdr:col>1</xdr:col>
                <xdr:colOff>0</xdr:colOff>
                <xdr:row>7</xdr:row>
                <xdr:rowOff>0</xdr:rowOff>
              </from>
              <to>
                <xdr:col>1</xdr:col>
                <xdr:colOff>914400</xdr:colOff>
                <xdr:row>7</xdr:row>
                <xdr:rowOff>685800</xdr:rowOff>
              </to>
            </anchor>
          </objectPr>
        </oleObject>
      </mc:Choice>
      <mc:Fallback>
        <oleObject progId="Document" dvAspect="DVASPECT_ICON" shapeId="25608" r:id="rId12"/>
      </mc:Fallback>
    </mc:AlternateContent>
    <mc:AlternateContent xmlns:mc="http://schemas.openxmlformats.org/markup-compatibility/2006">
      <mc:Choice Requires="x14">
        <oleObject progId="Acrobat Document" dvAspect="DVASPECT_ICON" shapeId="25609" r:id="rId14">
          <objectPr defaultSize="0" r:id="rId15">
            <anchor moveWithCells="1">
              <from>
                <xdr:col>1</xdr:col>
                <xdr:colOff>0</xdr:colOff>
                <xdr:row>8</xdr:row>
                <xdr:rowOff>0</xdr:rowOff>
              </from>
              <to>
                <xdr:col>1</xdr:col>
                <xdr:colOff>914400</xdr:colOff>
                <xdr:row>8</xdr:row>
                <xdr:rowOff>685800</xdr:rowOff>
              </to>
            </anchor>
          </objectPr>
        </oleObject>
      </mc:Choice>
      <mc:Fallback>
        <oleObject progId="Acrobat Document" dvAspect="DVASPECT_ICON" shapeId="25609" r:id="rId14"/>
      </mc:Fallback>
    </mc:AlternateContent>
    <mc:AlternateContent xmlns:mc="http://schemas.openxmlformats.org/markup-compatibility/2006">
      <mc:Choice Requires="x14">
        <oleObject progId="Acrobat Document" dvAspect="DVASPECT_ICON" shapeId="25610" r:id="rId16">
          <objectPr defaultSize="0" r:id="rId17">
            <anchor moveWithCells="1">
              <from>
                <xdr:col>1</xdr:col>
                <xdr:colOff>0</xdr:colOff>
                <xdr:row>9</xdr:row>
                <xdr:rowOff>0</xdr:rowOff>
              </from>
              <to>
                <xdr:col>1</xdr:col>
                <xdr:colOff>914400</xdr:colOff>
                <xdr:row>9</xdr:row>
                <xdr:rowOff>685800</xdr:rowOff>
              </to>
            </anchor>
          </objectPr>
        </oleObject>
      </mc:Choice>
      <mc:Fallback>
        <oleObject progId="Acrobat Document" dvAspect="DVASPECT_ICON" shapeId="25610" r:id="rId16"/>
      </mc:Fallback>
    </mc:AlternateContent>
  </oleObject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9"/>
  <dimension ref="A1:D18"/>
  <sheetViews>
    <sheetView workbookViewId="0">
      <selection activeCell="D13" sqref="D13"/>
    </sheetView>
  </sheetViews>
  <sheetFormatPr defaultColWidth="9.140625" defaultRowHeight="15" x14ac:dyDescent="0.25"/>
  <cols>
    <col min="1" max="1" width="9.140625" style="13"/>
    <col min="2" max="2" width="91.85546875" style="119" customWidth="1"/>
    <col min="3" max="3" width="9.140625" style="13"/>
    <col min="4" max="4" width="120.5703125" style="13" customWidth="1"/>
    <col min="5" max="16384" width="9.140625" style="13"/>
  </cols>
  <sheetData>
    <row r="1" spans="1:4" x14ac:dyDescent="0.25">
      <c r="A1" s="213" t="s">
        <v>11</v>
      </c>
    </row>
    <row r="2" spans="1:4" ht="23.25" x14ac:dyDescent="0.35">
      <c r="B2" s="183" t="s">
        <v>160</v>
      </c>
      <c r="D2" s="190" t="s">
        <v>199</v>
      </c>
    </row>
    <row r="3" spans="1:4" x14ac:dyDescent="0.25">
      <c r="B3" s="119" t="s">
        <v>195</v>
      </c>
      <c r="D3" s="228" t="s">
        <v>203</v>
      </c>
    </row>
    <row r="4" spans="1:4" ht="20.25" customHeight="1" x14ac:dyDescent="0.25">
      <c r="D4" s="231" t="s">
        <v>204</v>
      </c>
    </row>
    <row r="5" spans="1:4" ht="135" x14ac:dyDescent="0.25">
      <c r="B5" s="119" t="s">
        <v>158</v>
      </c>
      <c r="D5" s="234" t="s">
        <v>208</v>
      </c>
    </row>
    <row r="6" spans="1:4" ht="7.5" customHeight="1" x14ac:dyDescent="0.3">
      <c r="D6" s="229"/>
    </row>
    <row r="7" spans="1:4" ht="48" customHeight="1" x14ac:dyDescent="0.3">
      <c r="B7" s="119" t="s">
        <v>159</v>
      </c>
      <c r="D7" s="231" t="s">
        <v>209</v>
      </c>
    </row>
    <row r="8" spans="1:4" ht="7.5" customHeight="1" x14ac:dyDescent="0.3">
      <c r="D8" s="229"/>
    </row>
    <row r="9" spans="1:4" ht="43.15" x14ac:dyDescent="0.3">
      <c r="B9" s="119" t="s">
        <v>84</v>
      </c>
      <c r="D9" s="231" t="s">
        <v>210</v>
      </c>
    </row>
    <row r="10" spans="1:4" ht="8.25" customHeight="1" x14ac:dyDescent="0.25">
      <c r="D10" s="229"/>
    </row>
    <row r="11" spans="1:4" ht="30" x14ac:dyDescent="0.25">
      <c r="B11" s="119" t="s">
        <v>310</v>
      </c>
      <c r="D11" s="234" t="s">
        <v>211</v>
      </c>
    </row>
    <row r="12" spans="1:4" x14ac:dyDescent="0.25">
      <c r="D12" s="229"/>
    </row>
    <row r="13" spans="1:4" ht="30" x14ac:dyDescent="0.25">
      <c r="B13" s="235" t="s">
        <v>85</v>
      </c>
      <c r="D13" s="231" t="s">
        <v>212</v>
      </c>
    </row>
    <row r="14" spans="1:4" x14ac:dyDescent="0.25">
      <c r="D14" s="231" t="s">
        <v>333</v>
      </c>
    </row>
    <row r="15" spans="1:4" x14ac:dyDescent="0.25">
      <c r="D15" s="229" t="s">
        <v>213</v>
      </c>
    </row>
    <row r="16" spans="1:4" x14ac:dyDescent="0.25">
      <c r="D16" s="229"/>
    </row>
    <row r="17" spans="4:4" ht="72.75" customHeight="1" x14ac:dyDescent="0.25">
      <c r="D17" s="230"/>
    </row>
    <row r="18" spans="4:4" ht="7.5" customHeight="1" x14ac:dyDescent="0.25"/>
  </sheetData>
  <sheetProtection selectLockedCells="1"/>
  <hyperlinks>
    <hyperlink ref="A1" location="Menu!A1" display="Click to return to menu" xr:uid="{00000000-0004-0000-0A00-000000000000}"/>
    <hyperlink ref="D3" r:id="rId1" xr:uid="{00000000-0004-0000-0A00-000001000000}"/>
    <hyperlink ref="D4" r:id="rId2" xr:uid="{00000000-0004-0000-0A00-000002000000}"/>
    <hyperlink ref="D5" r:id="rId3" xr:uid="{00000000-0004-0000-0A00-000003000000}"/>
    <hyperlink ref="D7" r:id="rId4" xr:uid="{00000000-0004-0000-0A00-000004000000}"/>
    <hyperlink ref="D9" r:id="rId5" xr:uid="{00000000-0004-0000-0A00-000005000000}"/>
    <hyperlink ref="D11" r:id="rId6" xr:uid="{00000000-0004-0000-0A00-000006000000}"/>
    <hyperlink ref="D13" r:id="rId7" xr:uid="{00000000-0004-0000-0A00-000007000000}"/>
    <hyperlink ref="D14" r:id="rId8" xr:uid="{00000000-0004-0000-0A00-000008000000}"/>
  </hyperlinks>
  <pageMargins left="0.7" right="0.7" top="0.75" bottom="0.75" header="0.3" footer="0.3"/>
  <pageSetup paperSize="9" orientation="portrait" r:id="rId9"/>
  <drawing r:id="rId10"/>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0">
    <pageSetUpPr fitToPage="1"/>
  </sheetPr>
  <dimension ref="A1:BC30"/>
  <sheetViews>
    <sheetView zoomScale="70" zoomScaleNormal="70" workbookViewId="0">
      <selection activeCell="B2" sqref="B2"/>
    </sheetView>
  </sheetViews>
  <sheetFormatPr defaultColWidth="9.140625" defaultRowHeight="15" x14ac:dyDescent="0.25"/>
  <cols>
    <col min="1" max="1" width="23.5703125" style="1" customWidth="1"/>
    <col min="2" max="2" width="29.5703125" style="5" customWidth="1"/>
    <col min="3" max="3" width="31.28515625" style="5" customWidth="1"/>
    <col min="4" max="4" width="33.28515625" style="5" customWidth="1"/>
    <col min="5" max="9" width="23.5703125" style="5" customWidth="1"/>
    <col min="10" max="10" width="34.140625" style="5" customWidth="1"/>
    <col min="11" max="11" width="31.5703125" style="5" customWidth="1"/>
    <col min="12" max="12" width="34.42578125" style="5" customWidth="1"/>
    <col min="13" max="16" width="9.140625" style="5"/>
    <col min="17" max="21" width="9.140625" style="1"/>
    <col min="22" max="24" width="9.140625" style="1" hidden="1" customWidth="1"/>
    <col min="25" max="25" width="13.42578125" style="1" hidden="1" customWidth="1"/>
    <col min="26" max="26" width="9.140625" style="1" hidden="1" customWidth="1"/>
    <col min="27" max="27" width="7.140625" style="1" hidden="1" customWidth="1"/>
    <col min="28" max="28" width="16.28515625" style="1" hidden="1" customWidth="1"/>
    <col min="29" max="29" width="9.140625" style="1" hidden="1" customWidth="1"/>
    <col min="30" max="30" width="6.28515625" style="1" hidden="1" customWidth="1"/>
    <col min="31" max="31" width="12.5703125" style="1" hidden="1" customWidth="1"/>
    <col min="32" max="33" width="9.140625" style="1" hidden="1" customWidth="1"/>
    <col min="34" max="34" width="26.140625" style="1" hidden="1" customWidth="1"/>
    <col min="35" max="36" width="9.140625" style="1" hidden="1" customWidth="1"/>
    <col min="37" max="37" width="32" style="1" hidden="1" customWidth="1"/>
    <col min="38" max="38" width="9.140625" style="1" hidden="1" customWidth="1"/>
    <col min="39" max="39" width="17.140625" style="1" hidden="1" customWidth="1"/>
    <col min="40" max="42" width="9.140625" style="1" hidden="1" customWidth="1"/>
    <col min="43" max="43" width="18.42578125" style="1" hidden="1" customWidth="1"/>
    <col min="44" max="44" width="9.140625" style="1" hidden="1" customWidth="1"/>
    <col min="45" max="45" width="15.42578125" style="1" hidden="1" customWidth="1"/>
    <col min="46" max="46" width="9.140625" style="1" hidden="1" customWidth="1"/>
    <col min="47" max="47" width="24.42578125" style="1" hidden="1" customWidth="1"/>
    <col min="48" max="48" width="7.140625" style="1" hidden="1" customWidth="1"/>
    <col min="49" max="50" width="9.140625" style="1" hidden="1" customWidth="1"/>
    <col min="51" max="52" width="14.42578125" style="1" hidden="1" customWidth="1"/>
    <col min="53" max="53" width="18.85546875" style="1" hidden="1" customWidth="1"/>
    <col min="54" max="54" width="13.42578125" style="1" hidden="1" customWidth="1"/>
    <col min="55" max="55" width="9.140625" style="1" hidden="1" customWidth="1"/>
    <col min="56" max="56" width="0" style="1" hidden="1" customWidth="1"/>
    <col min="57" max="16384" width="9.140625" style="1"/>
  </cols>
  <sheetData>
    <row r="1" spans="1:55" ht="15.75" thickBot="1" x14ac:dyDescent="0.3">
      <c r="U1" s="449"/>
      <c r="AT1" s="62"/>
      <c r="AU1" s="63"/>
      <c r="AV1" s="63"/>
      <c r="AW1" s="63"/>
      <c r="AX1" s="63"/>
      <c r="AY1" s="63"/>
      <c r="AZ1" s="63"/>
      <c r="BA1" s="63"/>
      <c r="BB1" s="63"/>
      <c r="BC1" s="64"/>
    </row>
    <row r="2" spans="1:55" ht="45.75" customHeight="1" thickBot="1" x14ac:dyDescent="0.45">
      <c r="B2" s="214" t="s">
        <v>11</v>
      </c>
      <c r="D2" s="201" t="s">
        <v>234</v>
      </c>
      <c r="E2" s="250" t="s">
        <v>235</v>
      </c>
      <c r="F2" s="250" t="s">
        <v>236</v>
      </c>
      <c r="G2" s="250" t="s">
        <v>237</v>
      </c>
      <c r="H2" s="201">
        <v>0</v>
      </c>
      <c r="I2" s="255" t="s">
        <v>238</v>
      </c>
      <c r="J2" s="250" t="s">
        <v>239</v>
      </c>
      <c r="K2" s="250" t="s">
        <v>79</v>
      </c>
      <c r="L2" s="201" t="s">
        <v>80</v>
      </c>
      <c r="U2" s="449"/>
      <c r="W2" s="62"/>
      <c r="X2" s="63"/>
      <c r="Y2" s="63"/>
      <c r="Z2" s="63"/>
      <c r="AA2" s="63"/>
      <c r="AB2" s="63"/>
      <c r="AC2" s="63"/>
      <c r="AD2" s="63"/>
      <c r="AE2" s="63"/>
      <c r="AF2" s="64"/>
      <c r="AG2" s="236" t="s">
        <v>60</v>
      </c>
      <c r="AH2" s="63"/>
      <c r="AI2" s="63"/>
      <c r="AJ2" s="63"/>
      <c r="AK2" s="63"/>
      <c r="AL2" s="63"/>
      <c r="AM2" s="63"/>
      <c r="AN2" s="64"/>
      <c r="AT2" s="65"/>
      <c r="AU2" s="289" t="s">
        <v>270</v>
      </c>
      <c r="AV2" s="289" t="s">
        <v>126</v>
      </c>
      <c r="AW2" s="3"/>
      <c r="AX2" s="304" t="s">
        <v>126</v>
      </c>
      <c r="AY2" s="300" t="s">
        <v>285</v>
      </c>
      <c r="AZ2" s="299" t="s">
        <v>286</v>
      </c>
      <c r="BA2" s="340" t="s">
        <v>126</v>
      </c>
      <c r="BB2" s="291" t="s">
        <v>276</v>
      </c>
      <c r="BC2" s="66"/>
    </row>
    <row r="3" spans="1:55" ht="60" customHeight="1" x14ac:dyDescent="0.4">
      <c r="D3" s="201" t="s">
        <v>248</v>
      </c>
      <c r="E3" s="201" t="s">
        <v>247</v>
      </c>
      <c r="F3" s="201" t="s">
        <v>246</v>
      </c>
      <c r="G3" s="201" t="s">
        <v>245</v>
      </c>
      <c r="H3" s="201" t="s">
        <v>244</v>
      </c>
      <c r="I3" s="201" t="s">
        <v>243</v>
      </c>
      <c r="J3" s="201" t="s">
        <v>242</v>
      </c>
      <c r="K3" s="201" t="s">
        <v>241</v>
      </c>
      <c r="L3" s="201" t="s">
        <v>240</v>
      </c>
      <c r="U3" s="449"/>
      <c r="W3" s="65"/>
      <c r="X3" s="186" t="s">
        <v>60</v>
      </c>
      <c r="Y3" s="3"/>
      <c r="Z3" s="3"/>
      <c r="AA3" s="3"/>
      <c r="AB3" s="3"/>
      <c r="AC3" s="3"/>
      <c r="AD3" s="3"/>
      <c r="AE3" s="3"/>
      <c r="AF3" s="66"/>
      <c r="AG3" s="3"/>
      <c r="AH3" s="3"/>
      <c r="AI3" s="3"/>
      <c r="AJ3" s="2" t="s">
        <v>166</v>
      </c>
      <c r="AK3" s="3"/>
      <c r="AL3" s="3"/>
      <c r="AM3" s="3"/>
      <c r="AN3" s="66"/>
      <c r="AT3" s="65"/>
      <c r="AU3" s="295" t="s">
        <v>271</v>
      </c>
      <c r="AV3" s="295">
        <v>5</v>
      </c>
      <c r="AW3" s="3"/>
      <c r="AX3" s="305">
        <v>1</v>
      </c>
      <c r="AY3" s="301">
        <v>1</v>
      </c>
      <c r="AZ3" s="298">
        <v>250</v>
      </c>
      <c r="BA3" s="341">
        <v>1</v>
      </c>
      <c r="BB3" s="292" t="s">
        <v>277</v>
      </c>
      <c r="BC3" s="66"/>
    </row>
    <row r="4" spans="1:55" ht="45" customHeight="1" x14ac:dyDescent="0.25">
      <c r="B4" s="40" t="s">
        <v>15</v>
      </c>
      <c r="D4" s="251" t="s">
        <v>249</v>
      </c>
      <c r="E4" s="252" t="s">
        <v>250</v>
      </c>
      <c r="F4" s="253" t="s">
        <v>207</v>
      </c>
      <c r="G4" s="254" t="s">
        <v>251</v>
      </c>
      <c r="H4" s="256" t="s">
        <v>252</v>
      </c>
      <c r="I4" s="153"/>
      <c r="J4" s="153"/>
      <c r="K4" s="153"/>
      <c r="L4" s="153"/>
      <c r="U4" s="449"/>
      <c r="W4" s="65"/>
      <c r="X4" s="3"/>
      <c r="Y4" s="3"/>
      <c r="Z4" s="3"/>
      <c r="AA4" s="331" t="s">
        <v>70</v>
      </c>
      <c r="AB4" s="331"/>
      <c r="AC4" s="331"/>
      <c r="AD4" s="331" t="s">
        <v>71</v>
      </c>
      <c r="AE4" s="331"/>
      <c r="AF4" s="66"/>
      <c r="AG4" s="3"/>
      <c r="AH4" s="3"/>
      <c r="AI4" s="3"/>
      <c r="AJ4" s="2" t="s">
        <v>167</v>
      </c>
      <c r="AK4" s="3"/>
      <c r="AL4" s="3"/>
      <c r="AM4" s="3"/>
      <c r="AN4" s="66"/>
      <c r="AT4" s="65"/>
      <c r="AU4" s="295" t="s">
        <v>241</v>
      </c>
      <c r="AV4" s="295">
        <v>4</v>
      </c>
      <c r="AW4" s="3"/>
      <c r="AX4" s="306">
        <v>2</v>
      </c>
      <c r="AY4" s="302">
        <v>251</v>
      </c>
      <c r="AZ4" s="296">
        <v>500</v>
      </c>
      <c r="BA4" s="341">
        <v>2</v>
      </c>
      <c r="BB4" s="292" t="s">
        <v>278</v>
      </c>
      <c r="BC4" s="66"/>
    </row>
    <row r="5" spans="1:55" ht="45" customHeight="1" x14ac:dyDescent="0.25">
      <c r="B5" s="125" t="s">
        <v>90</v>
      </c>
      <c r="C5" s="124"/>
      <c r="D5" s="124"/>
      <c r="E5" s="124"/>
      <c r="F5" s="124"/>
      <c r="G5" s="14"/>
      <c r="H5" s="12"/>
      <c r="I5" s="12"/>
      <c r="J5" s="12"/>
      <c r="K5" s="12"/>
      <c r="L5" s="12"/>
      <c r="U5" s="449"/>
      <c r="W5" s="65"/>
      <c r="X5" s="57">
        <v>-5</v>
      </c>
      <c r="Y5" s="41" t="s">
        <v>17</v>
      </c>
      <c r="Z5" s="3"/>
      <c r="AA5" s="332">
        <v>0</v>
      </c>
      <c r="AB5" s="333">
        <v>0</v>
      </c>
      <c r="AC5" s="331"/>
      <c r="AD5" s="332">
        <v>0</v>
      </c>
      <c r="AE5" s="333">
        <v>0</v>
      </c>
      <c r="AF5" s="66"/>
      <c r="AG5" s="3"/>
      <c r="AH5" s="3" t="s">
        <v>136</v>
      </c>
      <c r="AI5" s="3"/>
      <c r="AJ5" s="3"/>
      <c r="AK5" s="3"/>
      <c r="AL5" s="3"/>
      <c r="AM5" s="3"/>
      <c r="AN5" s="66"/>
      <c r="AP5" s="326" t="s">
        <v>297</v>
      </c>
      <c r="AQ5" s="326"/>
      <c r="AR5" s="326"/>
      <c r="AS5" s="326"/>
      <c r="AT5" s="65"/>
      <c r="AU5" s="295" t="s">
        <v>242</v>
      </c>
      <c r="AV5" s="295">
        <v>3</v>
      </c>
      <c r="AW5" s="3"/>
      <c r="AX5" s="306">
        <v>3</v>
      </c>
      <c r="AY5" s="302">
        <v>501</v>
      </c>
      <c r="AZ5" s="296">
        <v>750</v>
      </c>
      <c r="BA5" s="341">
        <v>3</v>
      </c>
      <c r="BB5" s="292" t="s">
        <v>279</v>
      </c>
      <c r="BC5" s="66"/>
    </row>
    <row r="6" spans="1:55" ht="45" customHeight="1" x14ac:dyDescent="0.25">
      <c r="B6" s="218" t="s">
        <v>81</v>
      </c>
      <c r="C6" s="242" t="s">
        <v>77</v>
      </c>
      <c r="D6" s="242" t="s">
        <v>78</v>
      </c>
      <c r="E6" s="242" t="s">
        <v>79</v>
      </c>
      <c r="F6" s="242" t="s">
        <v>80</v>
      </c>
      <c r="H6" s="12"/>
      <c r="I6" s="12"/>
      <c r="J6" s="12"/>
      <c r="K6" s="12"/>
      <c r="L6" s="12"/>
      <c r="U6" s="449"/>
      <c r="W6" s="65"/>
      <c r="X6" s="58">
        <v>-4</v>
      </c>
      <c r="Y6" s="42" t="s">
        <v>18</v>
      </c>
      <c r="Z6" s="3"/>
      <c r="AA6" s="327">
        <v>1</v>
      </c>
      <c r="AB6" s="328" t="s">
        <v>152</v>
      </c>
      <c r="AC6" s="331"/>
      <c r="AD6" s="329">
        <v>1</v>
      </c>
      <c r="AE6" s="328" t="s">
        <v>65</v>
      </c>
      <c r="AF6" s="66"/>
      <c r="AG6" s="3"/>
      <c r="AH6" s="266" t="str">
        <f t="shared" ref="AH6:AH11" si="0">A23</f>
        <v>Financial sustainability</v>
      </c>
      <c r="AI6" s="2">
        <v>4</v>
      </c>
      <c r="AJ6" s="3"/>
      <c r="AK6" s="3"/>
      <c r="AL6" s="3"/>
      <c r="AM6" s="2" t="s">
        <v>215</v>
      </c>
      <c r="AN6" s="239"/>
      <c r="AP6" s="327">
        <v>1</v>
      </c>
      <c r="AQ6" s="328" t="s">
        <v>152</v>
      </c>
      <c r="AR6" s="329">
        <v>1</v>
      </c>
      <c r="AS6" s="337" t="s">
        <v>65</v>
      </c>
      <c r="AT6" s="65"/>
      <c r="AU6" s="295" t="s">
        <v>243</v>
      </c>
      <c r="AV6" s="295">
        <v>2</v>
      </c>
      <c r="AW6" s="3"/>
      <c r="AX6" s="306">
        <v>4</v>
      </c>
      <c r="AY6" s="302">
        <v>751</v>
      </c>
      <c r="AZ6" s="296">
        <v>1000</v>
      </c>
      <c r="BA6" s="341">
        <v>4</v>
      </c>
      <c r="BB6" s="292" t="s">
        <v>280</v>
      </c>
      <c r="BC6" s="66"/>
    </row>
    <row r="7" spans="1:55" ht="45" customHeight="1" thickBot="1" x14ac:dyDescent="0.3">
      <c r="B7" s="218" t="s">
        <v>206</v>
      </c>
      <c r="C7" s="219" t="s">
        <v>227</v>
      </c>
      <c r="D7" s="219" t="s">
        <v>253</v>
      </c>
      <c r="E7" s="220" t="s">
        <v>228</v>
      </c>
      <c r="F7" s="219" t="s">
        <v>229</v>
      </c>
      <c r="H7" s="12"/>
      <c r="I7" s="12"/>
      <c r="J7" s="12"/>
      <c r="K7" s="12"/>
      <c r="L7" s="12"/>
      <c r="U7" s="449"/>
      <c r="W7" s="65"/>
      <c r="X7" s="59">
        <v>-3</v>
      </c>
      <c r="Y7" s="43" t="s">
        <v>19</v>
      </c>
      <c r="Z7" s="3"/>
      <c r="AA7" s="327">
        <v>2</v>
      </c>
      <c r="AB7" s="330" t="s">
        <v>153</v>
      </c>
      <c r="AC7" s="331"/>
      <c r="AD7" s="329">
        <v>2</v>
      </c>
      <c r="AE7" s="330" t="s">
        <v>66</v>
      </c>
      <c r="AF7" s="66"/>
      <c r="AG7" s="3"/>
      <c r="AH7" s="266" t="str">
        <f t="shared" si="0"/>
        <v>Staff Experience</v>
      </c>
      <c r="AI7" s="2">
        <v>5</v>
      </c>
      <c r="AJ7" s="3"/>
      <c r="AK7" s="2" t="s">
        <v>146</v>
      </c>
      <c r="AL7" s="3"/>
      <c r="AM7" s="2" t="s">
        <v>217</v>
      </c>
      <c r="AN7" s="240"/>
      <c r="AP7" s="327">
        <v>2</v>
      </c>
      <c r="AQ7" s="330" t="s">
        <v>153</v>
      </c>
      <c r="AR7" s="329">
        <v>2</v>
      </c>
      <c r="AS7" s="338" t="s">
        <v>66</v>
      </c>
      <c r="AT7" s="65"/>
      <c r="AU7" s="295" t="s">
        <v>272</v>
      </c>
      <c r="AV7" s="295">
        <v>1</v>
      </c>
      <c r="AW7" s="3"/>
      <c r="AX7" s="307">
        <v>5</v>
      </c>
      <c r="AY7" s="303">
        <v>1000</v>
      </c>
      <c r="AZ7" s="297"/>
      <c r="BA7" s="342">
        <v>5</v>
      </c>
      <c r="BB7" s="293" t="s">
        <v>281</v>
      </c>
      <c r="BC7" s="66"/>
    </row>
    <row r="8" spans="1:55" ht="29.25" customHeight="1" thickBot="1" x14ac:dyDescent="0.35">
      <c r="B8" s="218" t="s">
        <v>176</v>
      </c>
      <c r="C8" s="559" t="s">
        <v>151</v>
      </c>
      <c r="D8" s="560"/>
      <c r="E8" s="560"/>
      <c r="F8" s="561"/>
      <c r="H8" s="12"/>
      <c r="I8" s="12"/>
      <c r="J8" s="12"/>
      <c r="K8" s="12"/>
      <c r="L8" s="12"/>
      <c r="U8" s="449"/>
      <c r="W8" s="65"/>
      <c r="X8" s="60">
        <v>-2</v>
      </c>
      <c r="Y8" s="44" t="s">
        <v>20</v>
      </c>
      <c r="Z8" s="3"/>
      <c r="AA8" s="327">
        <v>3</v>
      </c>
      <c r="AB8" s="330" t="s">
        <v>154</v>
      </c>
      <c r="AC8" s="331"/>
      <c r="AD8" s="329">
        <v>3</v>
      </c>
      <c r="AE8" s="330" t="s">
        <v>67</v>
      </c>
      <c r="AF8" s="66"/>
      <c r="AG8" s="3"/>
      <c r="AH8" s="267" t="str">
        <f t="shared" si="0"/>
        <v>Carers</v>
      </c>
      <c r="AI8" s="2">
        <v>6</v>
      </c>
      <c r="AJ8" s="3"/>
      <c r="AK8" s="2" t="s">
        <v>193</v>
      </c>
      <c r="AL8" s="3"/>
      <c r="AM8" s="2" t="s">
        <v>218</v>
      </c>
      <c r="AN8" s="240"/>
      <c r="AP8" s="327">
        <v>3</v>
      </c>
      <c r="AQ8" s="330" t="s">
        <v>154</v>
      </c>
      <c r="AR8" s="329">
        <v>3</v>
      </c>
      <c r="AS8" s="338" t="s">
        <v>67</v>
      </c>
      <c r="AT8" s="65"/>
      <c r="AU8" s="295" t="s">
        <v>273</v>
      </c>
      <c r="AV8" s="295">
        <v>0</v>
      </c>
      <c r="AW8" s="3"/>
      <c r="AX8" s="3"/>
      <c r="AY8" s="3"/>
      <c r="AZ8" s="3"/>
      <c r="BA8" s="3"/>
      <c r="BB8" s="3"/>
      <c r="BC8" s="66"/>
    </row>
    <row r="9" spans="1:55" ht="16.149999999999999" thickBot="1" x14ac:dyDescent="0.35">
      <c r="C9" s="4"/>
      <c r="D9" s="4"/>
      <c r="E9" s="4"/>
      <c r="F9" s="4"/>
      <c r="H9" s="12"/>
      <c r="I9" s="12"/>
      <c r="J9" s="12"/>
      <c r="K9" s="12"/>
      <c r="L9" s="12"/>
      <c r="U9" s="449"/>
      <c r="W9" s="65"/>
      <c r="X9" s="61">
        <v>-1</v>
      </c>
      <c r="Y9" s="45" t="s">
        <v>21</v>
      </c>
      <c r="Z9" s="3"/>
      <c r="AA9" s="327">
        <v>4</v>
      </c>
      <c r="AB9" s="330" t="s">
        <v>155</v>
      </c>
      <c r="AC9" s="331"/>
      <c r="AD9" s="329">
        <v>4</v>
      </c>
      <c r="AE9" s="330" t="s">
        <v>68</v>
      </c>
      <c r="AF9" s="66"/>
      <c r="AG9" s="3"/>
      <c r="AH9" s="267" t="str">
        <f t="shared" si="0"/>
        <v>Reputation</v>
      </c>
      <c r="AI9" s="2">
        <v>7</v>
      </c>
      <c r="AJ9" s="3"/>
      <c r="AK9" s="2" t="s">
        <v>145</v>
      </c>
      <c r="AL9" s="3"/>
      <c r="AM9" s="2" t="s">
        <v>219</v>
      </c>
      <c r="AN9" s="240"/>
      <c r="AP9" s="327">
        <v>4</v>
      </c>
      <c r="AQ9" s="330" t="s">
        <v>155</v>
      </c>
      <c r="AR9" s="329">
        <v>4</v>
      </c>
      <c r="AS9" s="338" t="s">
        <v>68</v>
      </c>
      <c r="AT9" s="65"/>
      <c r="AU9" s="295" t="s">
        <v>274</v>
      </c>
      <c r="AV9" s="295">
        <v>-1</v>
      </c>
      <c r="AW9" s="3"/>
      <c r="AX9" s="3"/>
      <c r="AY9" s="313" t="s">
        <v>287</v>
      </c>
      <c r="AZ9" s="325">
        <f>BA9/BA11</f>
        <v>1</v>
      </c>
      <c r="BA9" s="319">
        <f>Menu!D29</f>
        <v>900</v>
      </c>
      <c r="BB9" s="3"/>
      <c r="BC9" s="66"/>
    </row>
    <row r="10" spans="1:55" ht="20.25" customHeight="1" thickBot="1" x14ac:dyDescent="0.35">
      <c r="U10" s="449"/>
      <c r="W10" s="65"/>
      <c r="X10" s="38">
        <v>0</v>
      </c>
      <c r="Y10" s="46" t="s">
        <v>22</v>
      </c>
      <c r="Z10" s="3"/>
      <c r="AA10" s="327">
        <v>5</v>
      </c>
      <c r="AB10" s="330" t="s">
        <v>156</v>
      </c>
      <c r="AC10" s="331"/>
      <c r="AD10" s="329">
        <v>5</v>
      </c>
      <c r="AE10" s="330" t="s">
        <v>69</v>
      </c>
      <c r="AF10" s="66"/>
      <c r="AG10" s="3"/>
      <c r="AH10" s="267" t="str">
        <f t="shared" si="0"/>
        <v>Impact on Partner Organisations</v>
      </c>
      <c r="AI10" s="2">
        <v>8</v>
      </c>
      <c r="AJ10" s="3"/>
      <c r="AK10" s="2" t="s">
        <v>196</v>
      </c>
      <c r="AL10" s="3"/>
      <c r="AM10" s="2" t="s">
        <v>220</v>
      </c>
      <c r="AN10" s="240"/>
      <c r="AP10" s="327">
        <v>5</v>
      </c>
      <c r="AQ10" s="330" t="s">
        <v>156</v>
      </c>
      <c r="AR10" s="329">
        <v>5</v>
      </c>
      <c r="AS10" s="338" t="s">
        <v>69</v>
      </c>
      <c r="AT10" s="65"/>
      <c r="AU10" s="295" t="s">
        <v>245</v>
      </c>
      <c r="AV10" s="295">
        <v>-2</v>
      </c>
      <c r="AW10" s="3"/>
      <c r="AX10" s="311" t="s">
        <v>126</v>
      </c>
      <c r="AY10" s="312" t="s">
        <v>285</v>
      </c>
      <c r="AZ10" s="317" t="s">
        <v>286</v>
      </c>
      <c r="BA10" s="318" t="s">
        <v>290</v>
      </c>
      <c r="BB10" s="3"/>
      <c r="BC10" s="66"/>
    </row>
    <row r="11" spans="1:55" ht="18" customHeight="1" thickBot="1" x14ac:dyDescent="0.5">
      <c r="B11" s="27">
        <v>-5</v>
      </c>
      <c r="C11" s="28">
        <v>-4</v>
      </c>
      <c r="D11" s="29">
        <v>-3</v>
      </c>
      <c r="E11" s="30">
        <v>-2</v>
      </c>
      <c r="F11" s="31">
        <v>-1</v>
      </c>
      <c r="G11" s="32">
        <v>0</v>
      </c>
      <c r="H11" s="33">
        <v>1</v>
      </c>
      <c r="I11" s="34">
        <v>2</v>
      </c>
      <c r="J11" s="35">
        <v>3</v>
      </c>
      <c r="K11" s="36">
        <v>4</v>
      </c>
      <c r="L11" s="37">
        <v>5</v>
      </c>
      <c r="U11" s="449"/>
      <c r="W11" s="65"/>
      <c r="X11" s="52">
        <v>1</v>
      </c>
      <c r="Y11" s="47" t="s">
        <v>21</v>
      </c>
      <c r="Z11" s="3"/>
      <c r="AA11" s="331"/>
      <c r="AB11" s="331"/>
      <c r="AC11" s="331"/>
      <c r="AD11" s="331"/>
      <c r="AE11" s="331"/>
      <c r="AF11" s="66"/>
      <c r="AG11" s="3"/>
      <c r="AH11" s="268" t="str">
        <f t="shared" si="0"/>
        <v>Environment</v>
      </c>
      <c r="AI11" s="2">
        <v>9</v>
      </c>
      <c r="AJ11" s="3"/>
      <c r="AK11" s="2"/>
      <c r="AL11" s="3"/>
      <c r="AM11" s="2" t="s">
        <v>221</v>
      </c>
      <c r="AN11" s="240"/>
      <c r="AT11" s="65"/>
      <c r="AU11" s="295" t="s">
        <v>246</v>
      </c>
      <c r="AV11" s="295">
        <v>-3</v>
      </c>
      <c r="AW11" s="3"/>
      <c r="AX11" s="308">
        <v>1</v>
      </c>
      <c r="AY11" s="320">
        <f>AY3*$AZ$9</f>
        <v>1</v>
      </c>
      <c r="AZ11" s="321">
        <f>AZ3*$AZ$9</f>
        <v>250</v>
      </c>
      <c r="BA11" s="336">
        <v>900</v>
      </c>
      <c r="BB11" s="3"/>
      <c r="BC11" s="66"/>
    </row>
    <row r="12" spans="1:55" ht="26.25" customHeight="1" x14ac:dyDescent="0.35">
      <c r="B12" s="566" t="s">
        <v>24</v>
      </c>
      <c r="C12" s="567"/>
      <c r="D12" s="567"/>
      <c r="E12" s="567"/>
      <c r="F12" s="568"/>
      <c r="G12" s="100" t="s">
        <v>22</v>
      </c>
      <c r="H12" s="566" t="s">
        <v>25</v>
      </c>
      <c r="I12" s="567"/>
      <c r="J12" s="567"/>
      <c r="K12" s="567"/>
      <c r="L12" s="568"/>
      <c r="U12" s="449"/>
      <c r="W12" s="65"/>
      <c r="X12" s="53">
        <v>2</v>
      </c>
      <c r="Y12" s="48" t="s">
        <v>20</v>
      </c>
      <c r="Z12" s="3"/>
      <c r="AA12" s="3"/>
      <c r="AB12" s="150" t="s">
        <v>72</v>
      </c>
      <c r="AC12" s="150" t="s">
        <v>73</v>
      </c>
      <c r="AD12" s="150" t="s">
        <v>74</v>
      </c>
      <c r="AE12" s="150" t="s">
        <v>14</v>
      </c>
      <c r="AF12" s="66"/>
      <c r="AG12" s="3"/>
      <c r="AH12" s="3"/>
      <c r="AI12" s="3"/>
      <c r="AJ12" s="3"/>
      <c r="AK12" s="3"/>
      <c r="AL12" s="3"/>
      <c r="AM12" s="2" t="s">
        <v>222</v>
      </c>
      <c r="AN12" s="241"/>
      <c r="AT12" s="65"/>
      <c r="AU12" s="295" t="s">
        <v>247</v>
      </c>
      <c r="AV12" s="295">
        <v>-4</v>
      </c>
      <c r="AW12" s="3"/>
      <c r="AX12" s="309">
        <v>2</v>
      </c>
      <c r="AY12" s="320">
        <f t="shared" ref="AY12:AZ15" si="1">AY4*$AZ$9</f>
        <v>251</v>
      </c>
      <c r="AZ12" s="322">
        <f t="shared" si="1"/>
        <v>500</v>
      </c>
      <c r="BA12" s="3" t="s">
        <v>303</v>
      </c>
      <c r="BB12" s="3"/>
      <c r="BC12" s="66"/>
    </row>
    <row r="13" spans="1:55" ht="37.5" customHeight="1" thickBot="1" x14ac:dyDescent="0.4">
      <c r="A13" s="71"/>
      <c r="B13" s="89" t="s">
        <v>17</v>
      </c>
      <c r="C13" s="90" t="s">
        <v>18</v>
      </c>
      <c r="D13" s="91" t="s">
        <v>19</v>
      </c>
      <c r="E13" s="92" t="s">
        <v>20</v>
      </c>
      <c r="F13" s="93" t="s">
        <v>21</v>
      </c>
      <c r="G13" s="94" t="s">
        <v>22</v>
      </c>
      <c r="H13" s="95" t="s">
        <v>21</v>
      </c>
      <c r="I13" s="96" t="s">
        <v>20</v>
      </c>
      <c r="J13" s="97" t="s">
        <v>19</v>
      </c>
      <c r="K13" s="98" t="s">
        <v>18</v>
      </c>
      <c r="L13" s="99" t="s">
        <v>23</v>
      </c>
      <c r="U13" s="449"/>
      <c r="W13" s="65"/>
      <c r="X13" s="54">
        <v>3</v>
      </c>
      <c r="Y13" s="49" t="s">
        <v>19</v>
      </c>
      <c r="Z13" s="3"/>
      <c r="AA13" s="2" t="s">
        <v>75</v>
      </c>
      <c r="AB13" s="150">
        <v>5</v>
      </c>
      <c r="AC13" s="150">
        <v>5</v>
      </c>
      <c r="AD13" s="150">
        <v>5</v>
      </c>
      <c r="AE13" s="150">
        <f>AD13*AC13*AB13</f>
        <v>125</v>
      </c>
      <c r="AF13" s="66"/>
      <c r="AG13" s="3"/>
      <c r="AH13" s="2" t="s">
        <v>138</v>
      </c>
      <c r="AI13" s="2" t="s">
        <v>141</v>
      </c>
      <c r="AJ13" s="3"/>
      <c r="AK13" s="222" t="s">
        <v>186</v>
      </c>
      <c r="AL13" s="3"/>
      <c r="AM13" s="3" t="s">
        <v>311</v>
      </c>
      <c r="AN13" s="66"/>
      <c r="AT13" s="65"/>
      <c r="AU13" s="290" t="s">
        <v>275</v>
      </c>
      <c r="AV13" s="290">
        <v>-5</v>
      </c>
      <c r="AW13" s="3"/>
      <c r="AX13" s="309">
        <v>3</v>
      </c>
      <c r="AY13" s="320">
        <f t="shared" si="1"/>
        <v>501</v>
      </c>
      <c r="AZ13" s="322">
        <f t="shared" si="1"/>
        <v>750</v>
      </c>
      <c r="BA13" s="3"/>
      <c r="BB13" s="3"/>
      <c r="BC13" s="66"/>
    </row>
    <row r="14" spans="1:55" ht="180.75" customHeight="1" x14ac:dyDescent="0.3">
      <c r="A14" s="102" t="s">
        <v>0</v>
      </c>
      <c r="B14" s="15" t="s">
        <v>29</v>
      </c>
      <c r="C14" s="16" t="s">
        <v>28</v>
      </c>
      <c r="D14" s="17" t="s">
        <v>34</v>
      </c>
      <c r="E14" s="18" t="s">
        <v>27</v>
      </c>
      <c r="F14" s="19" t="s">
        <v>26</v>
      </c>
      <c r="G14" s="6" t="s">
        <v>30</v>
      </c>
      <c r="H14" s="21" t="s">
        <v>31</v>
      </c>
      <c r="I14" s="23" t="s">
        <v>32</v>
      </c>
      <c r="J14" s="24" t="s">
        <v>33</v>
      </c>
      <c r="K14" s="25" t="s">
        <v>35</v>
      </c>
      <c r="L14" s="26" t="s">
        <v>36</v>
      </c>
      <c r="N14" s="100"/>
      <c r="O14" s="100"/>
      <c r="P14" s="100"/>
      <c r="Q14" s="71"/>
      <c r="R14" s="71"/>
      <c r="U14" s="449"/>
      <c r="W14" s="65"/>
      <c r="X14" s="55">
        <v>4</v>
      </c>
      <c r="Y14" s="50" t="s">
        <v>18</v>
      </c>
      <c r="Z14" s="3"/>
      <c r="AA14" s="2" t="s">
        <v>76</v>
      </c>
      <c r="AB14" s="150">
        <v>5</v>
      </c>
      <c r="AC14" s="150">
        <v>5</v>
      </c>
      <c r="AD14" s="150">
        <v>5</v>
      </c>
      <c r="AE14" s="150">
        <f>AD14*AC14*AB14</f>
        <v>125</v>
      </c>
      <c r="AF14" s="66"/>
      <c r="AG14" s="3"/>
      <c r="AH14" s="2" t="s">
        <v>139</v>
      </c>
      <c r="AI14" s="180" t="s">
        <v>142</v>
      </c>
      <c r="AJ14" s="3"/>
      <c r="AK14" s="224" t="s">
        <v>184</v>
      </c>
      <c r="AL14" s="3"/>
      <c r="AM14" s="3" t="s">
        <v>312</v>
      </c>
      <c r="AN14" s="66"/>
      <c r="AT14" s="65"/>
      <c r="AU14" s="3"/>
      <c r="AV14" s="3"/>
      <c r="AW14" s="3"/>
      <c r="AX14" s="309">
        <v>4</v>
      </c>
      <c r="AY14" s="320">
        <f t="shared" si="1"/>
        <v>751</v>
      </c>
      <c r="AZ14" s="322">
        <f t="shared" si="1"/>
        <v>1000</v>
      </c>
      <c r="BA14" s="3"/>
      <c r="BB14" s="3"/>
      <c r="BC14" s="66"/>
    </row>
    <row r="15" spans="1:55" ht="92.25" customHeight="1" thickBot="1" x14ac:dyDescent="0.3">
      <c r="A15" s="102" t="s">
        <v>16</v>
      </c>
      <c r="B15" s="15" t="s">
        <v>197</v>
      </c>
      <c r="C15" s="16" t="s">
        <v>38</v>
      </c>
      <c r="D15" s="17" t="s">
        <v>37</v>
      </c>
      <c r="E15" s="18" t="s">
        <v>39</v>
      </c>
      <c r="F15" s="19" t="s">
        <v>40</v>
      </c>
      <c r="G15" s="6" t="s">
        <v>30</v>
      </c>
      <c r="H15" s="21" t="s">
        <v>41</v>
      </c>
      <c r="I15" s="23" t="s">
        <v>45</v>
      </c>
      <c r="J15" s="24" t="s">
        <v>42</v>
      </c>
      <c r="K15" s="25" t="s">
        <v>43</v>
      </c>
      <c r="L15" s="26" t="s">
        <v>44</v>
      </c>
      <c r="U15" s="449"/>
      <c r="W15" s="65"/>
      <c r="X15" s="56">
        <v>5</v>
      </c>
      <c r="Y15" s="51" t="s">
        <v>23</v>
      </c>
      <c r="Z15" s="3"/>
      <c r="AA15" s="2"/>
      <c r="AB15" s="150"/>
      <c r="AC15" s="150"/>
      <c r="AD15" s="150"/>
      <c r="AE15" s="150">
        <f>AD15*AC15*AB15</f>
        <v>0</v>
      </c>
      <c r="AF15" s="66"/>
      <c r="AG15" s="3"/>
      <c r="AH15" s="2" t="s">
        <v>140</v>
      </c>
      <c r="AI15" s="2" t="s">
        <v>143</v>
      </c>
      <c r="AJ15" s="3"/>
      <c r="AK15" s="3"/>
      <c r="AL15" s="3"/>
      <c r="AM15" s="3"/>
      <c r="AN15" s="66"/>
      <c r="AT15" s="65"/>
      <c r="AU15" s="3"/>
      <c r="AV15" s="3"/>
      <c r="AW15" s="3"/>
      <c r="AX15" s="310">
        <v>5</v>
      </c>
      <c r="AY15" s="323">
        <f t="shared" si="1"/>
        <v>1000</v>
      </c>
      <c r="AZ15" s="324">
        <f t="shared" si="1"/>
        <v>0</v>
      </c>
      <c r="BA15" s="3"/>
      <c r="BB15" s="3"/>
      <c r="BC15" s="66"/>
    </row>
    <row r="16" spans="1:55" ht="90.75" thickBot="1" x14ac:dyDescent="0.3">
      <c r="A16" s="102" t="s">
        <v>1</v>
      </c>
      <c r="B16" s="15" t="s">
        <v>50</v>
      </c>
      <c r="C16" s="16" t="s">
        <v>49</v>
      </c>
      <c r="D16" s="17" t="s">
        <v>48</v>
      </c>
      <c r="E16" s="18" t="s">
        <v>47</v>
      </c>
      <c r="F16" s="20" t="s">
        <v>46</v>
      </c>
      <c r="G16" s="6" t="s">
        <v>30</v>
      </c>
      <c r="H16" s="22" t="s">
        <v>51</v>
      </c>
      <c r="I16" s="23" t="s">
        <v>52</v>
      </c>
      <c r="J16" s="24" t="s">
        <v>53</v>
      </c>
      <c r="K16" s="25" t="s">
        <v>54</v>
      </c>
      <c r="L16" s="26" t="s">
        <v>55</v>
      </c>
      <c r="U16" s="449"/>
      <c r="W16" s="67"/>
      <c r="X16" s="68"/>
      <c r="Y16" s="68"/>
      <c r="Z16" s="68"/>
      <c r="AA16" s="68"/>
      <c r="AB16" s="68"/>
      <c r="AC16" s="68"/>
      <c r="AD16" s="68"/>
      <c r="AE16" s="68"/>
      <c r="AF16" s="69"/>
      <c r="AG16" s="68"/>
      <c r="AH16" s="68"/>
      <c r="AI16" s="68"/>
      <c r="AJ16" s="68"/>
      <c r="AK16" s="68"/>
      <c r="AL16" s="68"/>
      <c r="AM16" s="68"/>
      <c r="AN16" s="69"/>
      <c r="AT16" s="67"/>
      <c r="AU16" s="339" t="s">
        <v>304</v>
      </c>
      <c r="AV16" s="68"/>
      <c r="AW16" s="68"/>
      <c r="AX16" s="68"/>
      <c r="AY16" s="68"/>
      <c r="AZ16" s="68"/>
      <c r="BA16" s="68"/>
      <c r="BB16" s="68"/>
      <c r="BC16" s="69"/>
    </row>
    <row r="17" spans="1:45" ht="19.5" thickBot="1" x14ac:dyDescent="0.3">
      <c r="A17" s="101" t="s">
        <v>56</v>
      </c>
      <c r="B17" s="569"/>
      <c r="C17" s="569"/>
      <c r="D17" s="569"/>
      <c r="E17" s="569"/>
      <c r="F17" s="569"/>
      <c r="G17" s="39">
        <v>0</v>
      </c>
      <c r="H17" s="84" t="str">
        <f>AB6</f>
        <v>1-50 patients</v>
      </c>
      <c r="I17" s="85" t="str">
        <f>AB7</f>
        <v>51-200 patients</v>
      </c>
      <c r="J17" s="86" t="str">
        <f>AB8</f>
        <v>201 - 500 patients</v>
      </c>
      <c r="K17" s="87" t="str">
        <f>AB9</f>
        <v>500 - 1000 patients</v>
      </c>
      <c r="L17" s="88" t="str">
        <f>AB10</f>
        <v>&gt;1000 patients</v>
      </c>
      <c r="U17" s="449"/>
      <c r="W17" s="3"/>
      <c r="X17" s="3"/>
      <c r="Y17" s="3"/>
      <c r="Z17" s="3"/>
      <c r="AA17" s="3"/>
      <c r="AB17" s="3"/>
      <c r="AC17" s="3"/>
      <c r="AD17" s="3"/>
      <c r="AE17" s="3"/>
      <c r="AF17" s="3"/>
    </row>
    <row r="18" spans="1:45" ht="18.75" x14ac:dyDescent="0.3">
      <c r="A18" s="146"/>
      <c r="B18" s="147"/>
      <c r="C18" s="147"/>
      <c r="D18" s="147"/>
      <c r="E18" s="147"/>
      <c r="F18" s="147"/>
      <c r="G18" s="148"/>
      <c r="H18" s="149"/>
      <c r="I18" s="148"/>
      <c r="J18" s="148"/>
      <c r="K18" s="148"/>
      <c r="L18" s="148"/>
      <c r="U18" s="449"/>
      <c r="W18" s="244"/>
      <c r="X18" s="245" t="s">
        <v>230</v>
      </c>
      <c r="Y18" s="245"/>
      <c r="Z18" s="245"/>
      <c r="AA18" s="245"/>
      <c r="AB18" s="245" t="s">
        <v>233</v>
      </c>
      <c r="AC18" s="245"/>
      <c r="AD18" s="245"/>
      <c r="AE18" s="245"/>
      <c r="AF18" s="246"/>
      <c r="AG18" s="244"/>
      <c r="AH18" s="245" t="s">
        <v>265</v>
      </c>
      <c r="AI18" s="245"/>
      <c r="AJ18" s="245"/>
      <c r="AK18" s="245" t="s">
        <v>298</v>
      </c>
      <c r="AL18" s="245"/>
      <c r="AM18" s="245"/>
      <c r="AN18" s="246"/>
      <c r="AP18" s="71"/>
      <c r="AQ18" s="71"/>
      <c r="AR18" s="71"/>
      <c r="AS18" s="71"/>
    </row>
    <row r="19" spans="1:45" s="71" customFormat="1" ht="23.25" x14ac:dyDescent="0.35">
      <c r="A19" s="565" t="s">
        <v>82</v>
      </c>
      <c r="B19" s="565"/>
      <c r="C19" s="565"/>
      <c r="D19" s="565"/>
      <c r="E19" s="565"/>
      <c r="F19" s="565"/>
      <c r="G19" s="565"/>
      <c r="H19" s="565"/>
      <c r="I19" s="565"/>
      <c r="J19" s="565"/>
      <c r="K19" s="565"/>
      <c r="L19" s="565"/>
      <c r="M19" s="100"/>
      <c r="N19" s="5"/>
      <c r="O19" s="5"/>
      <c r="P19" s="5"/>
      <c r="Q19" s="1"/>
      <c r="R19" s="1"/>
      <c r="U19" s="450"/>
      <c r="W19" s="247"/>
      <c r="X19" s="248" t="s">
        <v>232</v>
      </c>
      <c r="Y19" s="248"/>
      <c r="Z19" s="248"/>
      <c r="AA19" s="248"/>
      <c r="AB19" s="248"/>
      <c r="AC19" s="248"/>
      <c r="AD19" s="248"/>
      <c r="AE19" s="248"/>
      <c r="AF19" s="249"/>
      <c r="AG19" s="65"/>
      <c r="AH19" s="3" t="s">
        <v>266</v>
      </c>
      <c r="AI19" s="3" t="s">
        <v>166</v>
      </c>
      <c r="AJ19" s="3"/>
      <c r="AK19" s="3" t="s">
        <v>299</v>
      </c>
      <c r="AL19" s="3"/>
      <c r="AM19" s="3"/>
      <c r="AN19" s="66"/>
      <c r="AP19" s="1"/>
      <c r="AQ19" s="1"/>
      <c r="AR19" s="1"/>
      <c r="AS19" s="1"/>
    </row>
    <row r="20" spans="1:45" ht="21" x14ac:dyDescent="0.35">
      <c r="A20" s="72"/>
      <c r="B20" s="77">
        <v>-5</v>
      </c>
      <c r="C20" s="76">
        <v>-4</v>
      </c>
      <c r="D20" s="75">
        <v>-3</v>
      </c>
      <c r="E20" s="74">
        <v>-2</v>
      </c>
      <c r="F20" s="73">
        <v>-1</v>
      </c>
      <c r="G20" s="78">
        <v>0</v>
      </c>
      <c r="H20" s="83">
        <v>1</v>
      </c>
      <c r="I20" s="82">
        <v>2</v>
      </c>
      <c r="J20" s="81">
        <v>3</v>
      </c>
      <c r="K20" s="80">
        <v>4</v>
      </c>
      <c r="L20" s="79">
        <v>5</v>
      </c>
      <c r="U20" s="449"/>
      <c r="W20" s="65"/>
      <c r="X20" s="3" t="s">
        <v>403</v>
      </c>
      <c r="Y20" s="3"/>
      <c r="Z20" s="3"/>
      <c r="AA20" s="3"/>
      <c r="AB20" s="3"/>
      <c r="AC20" s="3"/>
      <c r="AD20" s="3"/>
      <c r="AE20" s="3"/>
      <c r="AF20" s="66"/>
      <c r="AG20" s="65"/>
      <c r="AH20" s="3" t="s">
        <v>267</v>
      </c>
      <c r="AI20" s="3" t="s">
        <v>167</v>
      </c>
      <c r="AJ20" s="3"/>
      <c r="AK20" s="3" t="s">
        <v>300</v>
      </c>
      <c r="AL20" s="3"/>
      <c r="AM20" s="3"/>
      <c r="AN20" s="66"/>
    </row>
    <row r="21" spans="1:45" ht="21" x14ac:dyDescent="0.35">
      <c r="A21" s="72"/>
      <c r="B21" s="562" t="s">
        <v>24</v>
      </c>
      <c r="C21" s="563"/>
      <c r="D21" s="563"/>
      <c r="E21" s="563"/>
      <c r="F21" s="564"/>
      <c r="G21" s="78" t="s">
        <v>22</v>
      </c>
      <c r="H21" s="562" t="s">
        <v>25</v>
      </c>
      <c r="I21" s="563"/>
      <c r="J21" s="563"/>
      <c r="K21" s="563"/>
      <c r="L21" s="563"/>
      <c r="U21" s="449"/>
      <c r="W21" s="65"/>
      <c r="X21" s="3" t="s">
        <v>404</v>
      </c>
      <c r="Y21" s="3"/>
      <c r="Z21" s="3"/>
      <c r="AA21" s="3"/>
      <c r="AB21" s="3"/>
      <c r="AC21" s="3"/>
      <c r="AD21" s="3"/>
      <c r="AE21" s="3"/>
      <c r="AF21" s="66"/>
      <c r="AG21" s="65"/>
      <c r="AH21" s="3" t="s">
        <v>22</v>
      </c>
      <c r="AI21" s="3" t="s">
        <v>268</v>
      </c>
      <c r="AJ21" s="3"/>
      <c r="AK21" s="3" t="s">
        <v>22</v>
      </c>
      <c r="AL21" s="3"/>
      <c r="AM21" s="3"/>
      <c r="AN21" s="66"/>
    </row>
    <row r="22" spans="1:45" ht="21" x14ac:dyDescent="0.35">
      <c r="A22" s="72"/>
      <c r="B22" s="77" t="s">
        <v>17</v>
      </c>
      <c r="C22" s="76" t="s">
        <v>18</v>
      </c>
      <c r="D22" s="75" t="s">
        <v>19</v>
      </c>
      <c r="E22" s="74" t="s">
        <v>20</v>
      </c>
      <c r="F22" s="73" t="s">
        <v>21</v>
      </c>
      <c r="G22" s="78" t="s">
        <v>22</v>
      </c>
      <c r="H22" s="83" t="s">
        <v>21</v>
      </c>
      <c r="I22" s="82" t="s">
        <v>20</v>
      </c>
      <c r="J22" s="81" t="s">
        <v>19</v>
      </c>
      <c r="K22" s="80" t="s">
        <v>18</v>
      </c>
      <c r="L22" s="79" t="s">
        <v>23</v>
      </c>
      <c r="U22" s="449"/>
      <c r="W22" s="65"/>
      <c r="X22" s="3"/>
      <c r="Y22" s="3"/>
      <c r="Z22" s="3"/>
      <c r="AA22" s="3"/>
      <c r="AB22" s="3"/>
      <c r="AC22" s="3"/>
      <c r="AD22" s="3"/>
      <c r="AE22" s="3"/>
      <c r="AF22" s="66"/>
      <c r="AG22" s="65"/>
      <c r="AH22" s="3" t="s">
        <v>268</v>
      </c>
      <c r="AI22" s="3"/>
      <c r="AJ22" s="3"/>
      <c r="AK22" s="3" t="s">
        <v>268</v>
      </c>
      <c r="AL22" s="3"/>
      <c r="AM22" s="3"/>
      <c r="AN22" s="66"/>
    </row>
    <row r="23" spans="1:45" ht="45.75" thickBot="1" x14ac:dyDescent="0.3">
      <c r="A23" s="103" t="s">
        <v>318</v>
      </c>
      <c r="B23" s="378" t="s">
        <v>334</v>
      </c>
      <c r="C23" s="381" t="s">
        <v>335</v>
      </c>
      <c r="D23" s="380" t="s">
        <v>336</v>
      </c>
      <c r="E23" s="379" t="s">
        <v>337</v>
      </c>
      <c r="F23" s="382" t="s">
        <v>338</v>
      </c>
      <c r="G23" s="372" t="s">
        <v>339</v>
      </c>
      <c r="H23" s="373" t="s">
        <v>340</v>
      </c>
      <c r="I23" s="374" t="s">
        <v>341</v>
      </c>
      <c r="J23" s="375" t="s">
        <v>342</v>
      </c>
      <c r="K23" s="376" t="s">
        <v>343</v>
      </c>
      <c r="L23" s="377" t="s">
        <v>344</v>
      </c>
      <c r="U23" s="449"/>
      <c r="W23" s="67"/>
      <c r="X23" s="68" t="s">
        <v>231</v>
      </c>
      <c r="Y23" s="68"/>
      <c r="Z23" s="68"/>
      <c r="AA23" s="68"/>
      <c r="AB23" s="68"/>
      <c r="AC23" s="68"/>
      <c r="AD23" s="68"/>
      <c r="AE23" s="68"/>
      <c r="AF23" s="69"/>
      <c r="AG23" s="67"/>
      <c r="AH23" s="68"/>
      <c r="AI23" s="68"/>
      <c r="AJ23" s="68"/>
      <c r="AK23" s="68"/>
      <c r="AL23" s="68"/>
      <c r="AM23" s="68"/>
      <c r="AN23" s="69"/>
    </row>
    <row r="24" spans="1:45" s="396" customFormat="1" ht="90" x14ac:dyDescent="0.25">
      <c r="A24" s="384" t="s">
        <v>319</v>
      </c>
      <c r="B24" s="398" t="s">
        <v>359</v>
      </c>
      <c r="C24" s="399" t="s">
        <v>358</v>
      </c>
      <c r="D24" s="400" t="s">
        <v>357</v>
      </c>
      <c r="E24" s="401" t="s">
        <v>356</v>
      </c>
      <c r="F24" s="402" t="s">
        <v>355</v>
      </c>
      <c r="G24" s="403" t="s">
        <v>30</v>
      </c>
      <c r="H24" s="404" t="s">
        <v>382</v>
      </c>
      <c r="I24" s="405" t="s">
        <v>381</v>
      </c>
      <c r="J24" s="406" t="s">
        <v>383</v>
      </c>
      <c r="K24" s="407" t="s">
        <v>384</v>
      </c>
      <c r="L24" s="408" t="s">
        <v>385</v>
      </c>
      <c r="M24" s="383"/>
      <c r="N24" s="383"/>
      <c r="O24" s="383"/>
      <c r="P24" s="383"/>
      <c r="U24" s="451"/>
    </row>
    <row r="25" spans="1:45" s="233" customFormat="1" ht="90" customHeight="1" x14ac:dyDescent="0.25">
      <c r="A25" s="397" t="s">
        <v>322</v>
      </c>
      <c r="B25" s="398" t="s">
        <v>386</v>
      </c>
      <c r="C25" s="399" t="s">
        <v>387</v>
      </c>
      <c r="D25" s="400" t="s">
        <v>388</v>
      </c>
      <c r="E25" s="401" t="s">
        <v>390</v>
      </c>
      <c r="F25" s="402" t="s">
        <v>389</v>
      </c>
      <c r="G25" s="403" t="s">
        <v>30</v>
      </c>
      <c r="H25" s="404" t="s">
        <v>391</v>
      </c>
      <c r="I25" s="405" t="s">
        <v>392</v>
      </c>
      <c r="J25" s="406" t="s">
        <v>393</v>
      </c>
      <c r="K25" s="407" t="s">
        <v>394</v>
      </c>
      <c r="L25" s="408" t="s">
        <v>395</v>
      </c>
      <c r="M25" s="232"/>
      <c r="N25" s="232"/>
      <c r="O25" s="232"/>
      <c r="P25" s="232"/>
      <c r="U25" s="452"/>
      <c r="W25" s="1"/>
      <c r="X25" s="1"/>
      <c r="Y25" s="1"/>
      <c r="Z25" s="1"/>
      <c r="AA25" s="1"/>
      <c r="AB25" s="1"/>
      <c r="AC25" s="1"/>
      <c r="AD25" s="1"/>
      <c r="AE25" s="1"/>
      <c r="AF25" s="1"/>
    </row>
    <row r="26" spans="1:45" ht="395.25" x14ac:dyDescent="0.25">
      <c r="A26" s="151" t="s">
        <v>320</v>
      </c>
      <c r="B26" s="385" t="s">
        <v>354</v>
      </c>
      <c r="C26" s="386" t="s">
        <v>345</v>
      </c>
      <c r="D26" s="387" t="s">
        <v>346</v>
      </c>
      <c r="E26" s="388" t="s">
        <v>347</v>
      </c>
      <c r="F26" s="389" t="s">
        <v>348</v>
      </c>
      <c r="G26" s="390" t="s">
        <v>30</v>
      </c>
      <c r="H26" s="391" t="s">
        <v>349</v>
      </c>
      <c r="I26" s="392" t="s">
        <v>350</v>
      </c>
      <c r="J26" s="393" t="s">
        <v>351</v>
      </c>
      <c r="K26" s="394" t="s">
        <v>352</v>
      </c>
      <c r="L26" s="395" t="s">
        <v>353</v>
      </c>
      <c r="U26" s="449"/>
      <c r="W26" s="233"/>
      <c r="X26" s="233"/>
      <c r="Y26" s="233"/>
      <c r="Z26" s="233"/>
      <c r="AA26" s="233"/>
      <c r="AB26" s="233"/>
      <c r="AC26" s="233"/>
      <c r="AD26" s="233"/>
      <c r="AE26" s="233"/>
      <c r="AF26" s="233"/>
    </row>
    <row r="27" spans="1:45" ht="75" x14ac:dyDescent="0.25">
      <c r="A27" s="151" t="s">
        <v>321</v>
      </c>
      <c r="B27" s="398" t="s">
        <v>369</v>
      </c>
      <c r="C27" s="399" t="s">
        <v>360</v>
      </c>
      <c r="D27" s="400" t="s">
        <v>361</v>
      </c>
      <c r="E27" s="401" t="s">
        <v>362</v>
      </c>
      <c r="F27" s="402" t="s">
        <v>363</v>
      </c>
      <c r="G27" s="403" t="s">
        <v>30</v>
      </c>
      <c r="H27" s="404" t="s">
        <v>364</v>
      </c>
      <c r="I27" s="405" t="s">
        <v>365</v>
      </c>
      <c r="J27" s="406" t="s">
        <v>366</v>
      </c>
      <c r="K27" s="407" t="s">
        <v>367</v>
      </c>
      <c r="L27" s="408" t="s">
        <v>368</v>
      </c>
      <c r="U27" s="449"/>
    </row>
    <row r="28" spans="1:45" ht="120" x14ac:dyDescent="0.25">
      <c r="A28" s="152" t="s">
        <v>323</v>
      </c>
      <c r="B28" s="398" t="s">
        <v>370</v>
      </c>
      <c r="C28" s="399" t="s">
        <v>371</v>
      </c>
      <c r="D28" s="400" t="s">
        <v>375</v>
      </c>
      <c r="E28" s="401" t="s">
        <v>374</v>
      </c>
      <c r="F28" s="402" t="s">
        <v>373</v>
      </c>
      <c r="G28" s="403" t="s">
        <v>30</v>
      </c>
      <c r="H28" s="402" t="s">
        <v>372</v>
      </c>
      <c r="I28" s="405" t="s">
        <v>376</v>
      </c>
      <c r="J28" s="406" t="s">
        <v>377</v>
      </c>
      <c r="K28" s="407" t="s">
        <v>378</v>
      </c>
      <c r="L28" s="408" t="s">
        <v>379</v>
      </c>
      <c r="U28" s="449"/>
    </row>
    <row r="29" spans="1:45" x14ac:dyDescent="0.25">
      <c r="I29" s="70"/>
      <c r="J29" s="4"/>
      <c r="K29" s="4"/>
      <c r="L29" s="4"/>
      <c r="M29" s="1"/>
      <c r="N29" s="1"/>
      <c r="O29" s="1"/>
      <c r="P29" s="1"/>
    </row>
    <row r="30" spans="1:45" x14ac:dyDescent="0.25">
      <c r="M30" s="1"/>
      <c r="N30" s="1"/>
      <c r="O30" s="1"/>
      <c r="P30" s="1"/>
    </row>
  </sheetData>
  <sheetProtection selectLockedCells="1"/>
  <mergeCells count="7">
    <mergeCell ref="C8:F8"/>
    <mergeCell ref="B21:F21"/>
    <mergeCell ref="H21:L21"/>
    <mergeCell ref="A19:L19"/>
    <mergeCell ref="B12:F12"/>
    <mergeCell ref="H12:L12"/>
    <mergeCell ref="B17:F17"/>
  </mergeCells>
  <hyperlinks>
    <hyperlink ref="B2" location="Menu!A1" display="Click to return to menu" xr:uid="{00000000-0004-0000-0B00-000000000000}"/>
  </hyperlinks>
  <pageMargins left="0.23622047244094491" right="0.23622047244094491" top="0.74803149606299213" bottom="0.74803149606299213" header="0.31496062992125984" footer="0.31496062992125984"/>
  <pageSetup paperSize="9" scale="60" fitToHeight="0" orientation="landscape" horizontalDpi="300" verticalDpi="300" r:id="rId1"/>
  <headerFooter>
    <oddHeader>&amp;F</oddHeader>
    <oddFooter>Page &amp;P of &amp;N</oddFooter>
  </headerFooter>
  <rowBreaks count="1" manualBreakCount="1">
    <brk id="17" max="16383" man="1"/>
  </rowBreak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1"/>
  <dimension ref="D1:Y20"/>
  <sheetViews>
    <sheetView zoomScale="90" zoomScaleNormal="90" workbookViewId="0">
      <selection activeCell="D1" sqref="D1"/>
    </sheetView>
  </sheetViews>
  <sheetFormatPr defaultColWidth="9.140625" defaultRowHeight="15" x14ac:dyDescent="0.25"/>
  <cols>
    <col min="1" max="1" width="2.28515625" style="13" customWidth="1"/>
    <col min="2" max="2" width="1.85546875" style="13" customWidth="1"/>
    <col min="3" max="3" width="2.140625" style="13" customWidth="1"/>
    <col min="4" max="4" width="26.85546875" style="13" customWidth="1"/>
    <col min="5" max="5" width="16" style="13" customWidth="1"/>
    <col min="6" max="6" width="1.85546875" style="13" customWidth="1"/>
    <col min="7" max="7" width="14.28515625" style="13" customWidth="1"/>
    <col min="8" max="8" width="2" style="13" customWidth="1"/>
    <col min="9" max="9" width="14.28515625" style="13" customWidth="1"/>
    <col min="10" max="10" width="2.140625" style="13" customWidth="1"/>
    <col min="11" max="11" width="10.140625" style="13" bestFit="1" customWidth="1"/>
    <col min="12" max="12" width="2.42578125" style="13" customWidth="1"/>
    <col min="13" max="13" width="12.7109375" style="13" customWidth="1"/>
    <col min="14" max="14" width="6" style="13" customWidth="1"/>
    <col min="15" max="15" width="10.5703125" style="13" bestFit="1" customWidth="1"/>
    <col min="16" max="18" width="9.140625" style="13"/>
    <col min="19" max="19" width="15.85546875" style="13" customWidth="1"/>
    <col min="20" max="20" width="2.5703125" style="13" customWidth="1"/>
    <col min="21" max="21" width="2.140625" style="13" customWidth="1"/>
    <col min="22" max="22" width="2" style="13" customWidth="1"/>
    <col min="23" max="23" width="1.7109375" style="13" customWidth="1"/>
    <col min="24" max="16384" width="9.140625" style="13"/>
  </cols>
  <sheetData>
    <row r="1" spans="4:25" ht="24.75" customHeight="1" thickBot="1" x14ac:dyDescent="0.3">
      <c r="D1" s="213" t="s">
        <v>11</v>
      </c>
    </row>
    <row r="2" spans="4:25" ht="21" x14ac:dyDescent="0.35">
      <c r="D2" s="111" t="s">
        <v>134</v>
      </c>
      <c r="S2" s="7"/>
    </row>
    <row r="3" spans="4:25" x14ac:dyDescent="0.25">
      <c r="D3" s="109"/>
      <c r="S3" s="8"/>
    </row>
    <row r="4" spans="4:25" ht="15.75" thickBot="1" x14ac:dyDescent="0.3">
      <c r="K4" s="143"/>
      <c r="S4" s="8"/>
    </row>
    <row r="5" spans="4:25" x14ac:dyDescent="0.25">
      <c r="D5" s="133">
        <v>0</v>
      </c>
      <c r="E5" s="134">
        <v>1</v>
      </c>
      <c r="F5" s="135"/>
      <c r="G5" s="134">
        <v>2</v>
      </c>
      <c r="H5" s="135"/>
      <c r="I5" s="134">
        <v>3</v>
      </c>
      <c r="J5" s="135"/>
      <c r="K5" s="171">
        <v>4</v>
      </c>
      <c r="L5" s="172"/>
      <c r="M5" s="136">
        <v>5</v>
      </c>
      <c r="S5" s="8"/>
    </row>
    <row r="6" spans="4:25" ht="75" x14ac:dyDescent="0.25">
      <c r="D6" s="137" t="s">
        <v>4</v>
      </c>
      <c r="E6" s="128" t="s">
        <v>86</v>
      </c>
      <c r="F6" s="113"/>
      <c r="G6" s="127" t="s">
        <v>61</v>
      </c>
      <c r="H6" s="114"/>
      <c r="I6" s="127" t="s">
        <v>5</v>
      </c>
      <c r="J6" s="112"/>
      <c r="K6" s="173" t="s">
        <v>2</v>
      </c>
      <c r="L6" s="174"/>
      <c r="M6" s="138" t="s">
        <v>3</v>
      </c>
      <c r="N6" s="110"/>
      <c r="S6" s="8"/>
      <c r="V6" s="117"/>
      <c r="W6" s="117"/>
    </row>
    <row r="7" spans="4:25" x14ac:dyDescent="0.25">
      <c r="D7" s="572" t="s">
        <v>0</v>
      </c>
      <c r="E7" s="574">
        <f>Safety!B10</f>
        <v>2</v>
      </c>
      <c r="F7" s="130"/>
      <c r="G7" s="574">
        <f>Safety!J12</f>
        <v>2</v>
      </c>
      <c r="H7" s="130"/>
      <c r="I7" s="574">
        <f>Safety!J14</f>
        <v>5</v>
      </c>
      <c r="J7" s="130"/>
      <c r="K7" s="576">
        <v>1</v>
      </c>
      <c r="L7" s="175"/>
      <c r="M7" s="570">
        <f>E7*G7*I7*K7</f>
        <v>20</v>
      </c>
      <c r="N7" s="126">
        <f>ABS(M7)</f>
        <v>20</v>
      </c>
      <c r="S7" s="8"/>
      <c r="V7" s="141" t="s">
        <v>0</v>
      </c>
      <c r="W7" s="142">
        <f>E7*G7*I7*K7</f>
        <v>20</v>
      </c>
      <c r="X7" s="116"/>
      <c r="Y7" s="123"/>
    </row>
    <row r="8" spans="4:25" x14ac:dyDescent="0.25">
      <c r="D8" s="579"/>
      <c r="E8" s="542"/>
      <c r="F8" s="129"/>
      <c r="G8" s="542"/>
      <c r="H8" s="129"/>
      <c r="I8" s="542"/>
      <c r="J8" s="129"/>
      <c r="K8" s="580"/>
      <c r="L8" s="176"/>
      <c r="M8" s="571"/>
      <c r="N8" s="126"/>
      <c r="S8" s="8"/>
      <c r="V8" s="141"/>
      <c r="W8" s="126"/>
      <c r="Y8" s="123"/>
    </row>
    <row r="9" spans="4:25" ht="30" x14ac:dyDescent="0.25">
      <c r="D9" s="139" t="s">
        <v>16</v>
      </c>
      <c r="E9" s="131">
        <f>Effectiveness!B10</f>
        <v>4</v>
      </c>
      <c r="F9" s="132"/>
      <c r="G9" s="131">
        <f>Safety!J12</f>
        <v>2</v>
      </c>
      <c r="H9" s="132"/>
      <c r="I9" s="131">
        <f>Safety!J14</f>
        <v>5</v>
      </c>
      <c r="J9" s="132"/>
      <c r="K9" s="215">
        <v>1</v>
      </c>
      <c r="L9" s="177"/>
      <c r="M9" s="260">
        <f>E9*G9*I9*K9</f>
        <v>40</v>
      </c>
      <c r="N9" s="126">
        <f>ABS(M9)</f>
        <v>40</v>
      </c>
      <c r="S9" s="9" t="s">
        <v>9</v>
      </c>
      <c r="V9" s="141" t="s">
        <v>16</v>
      </c>
      <c r="W9" s="142">
        <f>E9*G9*I9*K9</f>
        <v>40</v>
      </c>
      <c r="Y9" s="123"/>
    </row>
    <row r="10" spans="4:25" ht="22.5" customHeight="1" x14ac:dyDescent="0.25">
      <c r="D10" s="572" t="s">
        <v>1</v>
      </c>
      <c r="E10" s="574">
        <f>Experience!B10</f>
        <v>4</v>
      </c>
      <c r="F10" s="115"/>
      <c r="G10" s="574">
        <f>Safety!J12</f>
        <v>2</v>
      </c>
      <c r="H10" s="115"/>
      <c r="I10" s="574">
        <f>Safety!J14</f>
        <v>5</v>
      </c>
      <c r="J10" s="115"/>
      <c r="K10" s="576">
        <v>1</v>
      </c>
      <c r="L10" s="178"/>
      <c r="M10" s="570">
        <f>E10*G10*I10*K10</f>
        <v>40</v>
      </c>
      <c r="N10" s="126"/>
      <c r="S10" s="10"/>
      <c r="V10" s="141"/>
      <c r="W10" s="126"/>
      <c r="Y10" s="123"/>
    </row>
    <row r="11" spans="4:25" ht="15.75" thickBot="1" x14ac:dyDescent="0.3">
      <c r="D11" s="573"/>
      <c r="E11" s="575"/>
      <c r="F11" s="140"/>
      <c r="G11" s="575"/>
      <c r="H11" s="140"/>
      <c r="I11" s="575"/>
      <c r="J11" s="140"/>
      <c r="K11" s="577"/>
      <c r="L11" s="179"/>
      <c r="M11" s="578"/>
      <c r="N11" s="126">
        <f>ABS(M10)</f>
        <v>40</v>
      </c>
      <c r="S11" s="10"/>
      <c r="V11" s="141" t="s">
        <v>1</v>
      </c>
      <c r="W11" s="142">
        <f>E10*G10*I10*K10</f>
        <v>40</v>
      </c>
      <c r="Y11" s="123"/>
    </row>
    <row r="12" spans="4:25" ht="29.45" thickBot="1" x14ac:dyDescent="0.35">
      <c r="D12" s="160" t="s">
        <v>256</v>
      </c>
      <c r="E12" s="161"/>
      <c r="F12" s="161"/>
      <c r="G12" s="161"/>
      <c r="H12" s="161"/>
      <c r="I12" s="161"/>
      <c r="J12" s="161"/>
      <c r="K12" s="161"/>
      <c r="L12" s="161"/>
      <c r="M12" s="261">
        <f>N11+N9+N7</f>
        <v>100</v>
      </c>
      <c r="S12" s="9" t="s">
        <v>10</v>
      </c>
      <c r="V12" s="141"/>
      <c r="W12" s="126"/>
      <c r="Y12" s="123"/>
    </row>
    <row r="13" spans="4:25" ht="24" customHeight="1" thickBot="1" x14ac:dyDescent="0.35">
      <c r="D13" s="162" t="s">
        <v>91</v>
      </c>
      <c r="E13" s="163"/>
      <c r="F13" s="163"/>
      <c r="G13" s="163"/>
      <c r="H13" s="163"/>
      <c r="I13" s="163"/>
      <c r="J13" s="163"/>
      <c r="K13" s="163"/>
      <c r="L13" s="164"/>
      <c r="M13" s="144">
        <f>M10+M9+M7</f>
        <v>100</v>
      </c>
      <c r="S13" s="8"/>
      <c r="V13" s="141" t="s">
        <v>397</v>
      </c>
      <c r="W13" s="142">
        <f>M14</f>
        <v>50</v>
      </c>
      <c r="Y13" s="123"/>
    </row>
    <row r="14" spans="4:25" thickBot="1" x14ac:dyDescent="0.35">
      <c r="D14" s="165" t="s">
        <v>397</v>
      </c>
      <c r="E14" s="166">
        <f>'System and Other Impacts'!B12</f>
        <v>5</v>
      </c>
      <c r="F14" s="167"/>
      <c r="G14" s="166">
        <f>'System and Other Impacts'!I14</f>
        <v>2</v>
      </c>
      <c r="H14" s="167"/>
      <c r="I14" s="166">
        <f>Safety!J14</f>
        <v>5</v>
      </c>
      <c r="J14" s="167"/>
      <c r="K14" s="168">
        <v>1</v>
      </c>
      <c r="L14" s="169"/>
      <c r="M14" s="170">
        <f>E14*G14*I14*K14</f>
        <v>50</v>
      </c>
      <c r="S14" s="8"/>
      <c r="V14" s="126"/>
      <c r="W14" s="126"/>
      <c r="Y14" s="123"/>
    </row>
    <row r="15" spans="4:25" ht="18.75" x14ac:dyDescent="0.3">
      <c r="D15" s="121" t="s">
        <v>92</v>
      </c>
      <c r="E15" s="121"/>
      <c r="F15" s="121"/>
      <c r="G15" s="121"/>
      <c r="H15" s="121"/>
      <c r="I15" s="121"/>
      <c r="J15" s="121"/>
      <c r="K15" s="122"/>
      <c r="L15" s="122"/>
      <c r="M15" s="145">
        <f>M14+M13</f>
        <v>150</v>
      </c>
      <c r="S15" s="8"/>
      <c r="V15" s="126" t="s">
        <v>194</v>
      </c>
      <c r="W15" s="142">
        <f>W11+W9+W7</f>
        <v>100</v>
      </c>
      <c r="Y15" s="123"/>
    </row>
    <row r="16" spans="4:25" x14ac:dyDescent="0.25">
      <c r="S16" s="8"/>
      <c r="V16" s="117"/>
      <c r="W16" s="117"/>
    </row>
    <row r="17" spans="4:19" ht="15.75" thickBot="1" x14ac:dyDescent="0.3">
      <c r="S17" s="8"/>
    </row>
    <row r="18" spans="4:19" x14ac:dyDescent="0.25">
      <c r="D18" s="216" t="s">
        <v>58</v>
      </c>
      <c r="S18" s="8"/>
    </row>
    <row r="19" spans="4:19" ht="69" customHeight="1" thickBot="1" x14ac:dyDescent="0.3">
      <c r="D19" s="108" t="s">
        <v>59</v>
      </c>
      <c r="S19" s="11"/>
    </row>
    <row r="20" spans="4:19" ht="9.75" customHeight="1" x14ac:dyDescent="0.25">
      <c r="D20" s="118"/>
      <c r="S20" s="110"/>
    </row>
  </sheetData>
  <sheetProtection selectLockedCells="1"/>
  <mergeCells count="12">
    <mergeCell ref="M7:M8"/>
    <mergeCell ref="D10:D11"/>
    <mergeCell ref="E10:E11"/>
    <mergeCell ref="G10:G11"/>
    <mergeCell ref="I10:I11"/>
    <mergeCell ref="K10:K11"/>
    <mergeCell ref="M10:M11"/>
    <mergeCell ref="D7:D8"/>
    <mergeCell ref="E7:E8"/>
    <mergeCell ref="G7:G8"/>
    <mergeCell ref="I7:I8"/>
    <mergeCell ref="K7:K8"/>
  </mergeCells>
  <conditionalFormatting sqref="M12">
    <cfRule type="cellIs" dxfId="8" priority="7" operator="greaterThan">
      <formula>81</formula>
    </cfRule>
    <cfRule type="cellIs" dxfId="7" priority="8" operator="between">
      <formula>51</formula>
      <formula>80</formula>
    </cfRule>
    <cfRule type="cellIs" dxfId="6" priority="9" operator="between">
      <formula>21</formula>
      <formula>50</formula>
    </cfRule>
    <cfRule type="cellIs" dxfId="5" priority="10" operator="lessThan">
      <formula>20</formula>
    </cfRule>
  </conditionalFormatting>
  <conditionalFormatting sqref="M13">
    <cfRule type="cellIs" dxfId="4" priority="5" operator="greaterThan">
      <formula>-1</formula>
    </cfRule>
    <cfRule type="cellIs" dxfId="3" priority="6" operator="lessThan">
      <formula>0</formula>
    </cfRule>
  </conditionalFormatting>
  <conditionalFormatting sqref="M7 M9:M10">
    <cfRule type="cellIs" dxfId="2" priority="1" operator="greaterThan">
      <formula>0</formula>
    </cfRule>
    <cfRule type="cellIs" dxfId="1" priority="2" operator="lessThan">
      <formula>0</formula>
    </cfRule>
    <cfRule type="cellIs" dxfId="0" priority="3" operator="greaterThan">
      <formula>"&gt;0"</formula>
    </cfRule>
  </conditionalFormatting>
  <dataValidations count="1">
    <dataValidation type="whole" allowBlank="1" showErrorMessage="1" errorTitle="Value error" error="Value should be between -10 and 10" sqref="E7 E9 E10 E14" xr:uid="{00000000-0002-0000-0C00-000000000000}">
      <formula1>-10</formula1>
      <formula2>10</formula2>
    </dataValidation>
  </dataValidations>
  <hyperlinks>
    <hyperlink ref="D1" location="Menu!A1" display="Click to return to menu" xr:uid="{00000000-0004-0000-0C00-000000000000}"/>
    <hyperlink ref="D18" location="'Decision Matrix'!A1" display="Decision Matrix Guidance" xr:uid="{00000000-0004-0000-0C00-000001000000}"/>
  </hyperlinks>
  <pageMargins left="0.7" right="0.7" top="0.75" bottom="0.75" header="0.3" footer="0.3"/>
  <pageSetup paperSize="9" orientation="portrait" horizontalDpi="300" verticalDpi="300" r:id="rId1"/>
  <drawing r:id="rId2"/>
  <legacy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E90BD5E6FFE86742970BCBDB5E932A7D" ma:contentTypeVersion="9" ma:contentTypeDescription="Create a new document." ma:contentTypeScope="" ma:versionID="86290a33dba71ac5dfd3592cb5fc3ddc">
  <xsd:schema xmlns:xsd="http://www.w3.org/2001/XMLSchema" xmlns:xs="http://www.w3.org/2001/XMLSchema" xmlns:p="http://schemas.microsoft.com/office/2006/metadata/properties" xmlns:ns2="7eaae43e-4643-486a-b48f-af9856460620" targetNamespace="http://schemas.microsoft.com/office/2006/metadata/properties" ma:root="true" ma:fieldsID="0c1c9b024b8d84a314e4e8ba2dc3a581" ns2:_="">
    <xsd:import namespace="7eaae43e-4643-486a-b48f-af9856460620"/>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ServiceAutoTags" minOccurs="0"/>
                <xsd:element ref="ns2:MediaServiceOCR" minOccurs="0"/>
                <xsd:element ref="ns2:MediaServiceGenerationTime" minOccurs="0"/>
                <xsd:element ref="ns2:MediaServiceEventHashCode"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eaae43e-4643-486a-b48f-af985646062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ServiceOCR" ma:index="12" nillable="true" ma:displayName="Extracted Text" ma:internalName="MediaServiceOCR" ma:readOnly="true">
      <xsd:simpleType>
        <xsd:restriction base="dms:Note">
          <xsd:maxLength value="255"/>
        </xsd:restriction>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E625ECBC-FBDC-4B77-83B4-5CC7654EF3D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eaae43e-4643-486a-b48f-af985646062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8B36D30D-B5DF-44C6-B36D-8C6767986971}">
  <ds:schemaRefs>
    <ds:schemaRef ds:uri="http://schemas.microsoft.com/sharepoint/v3/contenttype/forms"/>
  </ds:schemaRefs>
</ds:datastoreItem>
</file>

<file path=customXml/itemProps3.xml><?xml version="1.0" encoding="utf-8"?>
<ds:datastoreItem xmlns:ds="http://schemas.openxmlformats.org/officeDocument/2006/customXml" ds:itemID="{E7D248A5-2838-41A5-81AD-46CA457BBB3D}">
  <ds:schemaRefs>
    <ds:schemaRef ds:uri="http://schemas.openxmlformats.org/package/2006/metadata/core-properties"/>
    <ds:schemaRef ds:uri="http://purl.org/dc/dcmitype/"/>
    <ds:schemaRef ds:uri="http://schemas.microsoft.com/office/infopath/2007/PartnerControls"/>
    <ds:schemaRef ds:uri="http://schemas.microsoft.com/office/2006/documentManagement/types"/>
    <ds:schemaRef ds:uri="http://purl.org/dc/elements/1.1/"/>
    <ds:schemaRef ds:uri="http://schemas.microsoft.com/office/2006/metadata/properties"/>
    <ds:schemaRef ds:uri="http://purl.org/dc/terms/"/>
    <ds:schemaRef ds:uri="7eaae43e-4643-486a-b48f-af9856460620"/>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13</vt:i4>
      </vt:variant>
      <vt:variant>
        <vt:lpstr>Named Ranges</vt:lpstr>
      </vt:variant>
      <vt:variant>
        <vt:i4>2</vt:i4>
      </vt:variant>
    </vt:vector>
  </HeadingPairs>
  <TitlesOfParts>
    <vt:vector size="15" baseType="lpstr">
      <vt:lpstr>Version &amp; Notes</vt:lpstr>
      <vt:lpstr>Menu</vt:lpstr>
      <vt:lpstr>Summary</vt:lpstr>
      <vt:lpstr>Safety</vt:lpstr>
      <vt:lpstr>Effectiveness</vt:lpstr>
      <vt:lpstr>Experience</vt:lpstr>
      <vt:lpstr>System and Other Impacts</vt:lpstr>
      <vt:lpstr>Measurement</vt:lpstr>
      <vt:lpstr>EIA</vt:lpstr>
      <vt:lpstr>Upload Attachments</vt:lpstr>
      <vt:lpstr>Instructions</vt:lpstr>
      <vt:lpstr>Decision Matrix</vt:lpstr>
      <vt:lpstr>QIA Matrix</vt:lpstr>
      <vt:lpstr>'Decision Matrix'!Print_Area</vt:lpstr>
      <vt:lpstr>Summary!Print_Area</vt:lpstr>
    </vt:vector>
  </TitlesOfParts>
  <Company>Royal Devon &amp; Exeter NHS Foundation Trust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polaks</dc:creator>
  <cp:lastModifiedBy>Jo Curtis</cp:lastModifiedBy>
  <cp:lastPrinted>2014-09-18T11:52:47Z</cp:lastPrinted>
  <dcterms:created xsi:type="dcterms:W3CDTF">2013-04-26T11:10:24Z</dcterms:created>
  <dcterms:modified xsi:type="dcterms:W3CDTF">2020-02-06T12:18:16Z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0x010100E90BD5E6FFE86742970BCBDB5E932A7D</vt:lpwstr>
  </property>
</Properties>
</file>